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O:\LLL\Early Yrs\EARLY YEARS\FEEE\FEEE FINANCE\EYSF 2026-27\Calendars and calculators\Calculators\"/>
    </mc:Choice>
  </mc:AlternateContent>
  <xr:revisionPtr revIDLastSave="0" documentId="13_ncr:1_{C8298E55-5621-4C7E-9639-213274972639}" xr6:coauthVersionLast="47" xr6:coauthVersionMax="47" xr10:uidLastSave="{00000000-0000-0000-0000-000000000000}"/>
  <bookViews>
    <workbookView xWindow="-120" yWindow="-120" windowWidth="29040" windowHeight="15720" activeTab="1" xr2:uid="{00000000-000D-0000-FFFF-FFFF00000000}"/>
  </bookViews>
  <sheets>
    <sheet name="instructions" sheetId="7" r:id="rId1"/>
    <sheet name="3&amp;4yo" sheetId="5" r:id="rId2"/>
    <sheet name="2yo" sheetId="6" r:id="rId3"/>
    <sheet name="under 2yo" sheetId="8"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6" i="6" l="1"/>
  <c r="S3" i="6"/>
  <c r="M6" i="6"/>
  <c r="M3" i="6"/>
  <c r="J6" i="8"/>
  <c r="J3" i="8"/>
  <c r="G6" i="8"/>
  <c r="G3" i="8"/>
  <c r="N6" i="8"/>
  <c r="N3" i="8"/>
  <c r="G6" i="6" l="1"/>
  <c r="H6" i="6" s="1"/>
  <c r="G3" i="6"/>
  <c r="H3" i="6" s="1"/>
  <c r="D3" i="6"/>
  <c r="E3" i="6" s="1"/>
  <c r="V3" i="6" s="1"/>
  <c r="H3" i="8" l="1"/>
  <c r="D6" i="8"/>
  <c r="D3" i="8"/>
  <c r="T3" i="6"/>
  <c r="P3" i="6"/>
  <c r="Q3" i="6" s="1"/>
  <c r="N3" i="6"/>
  <c r="J3" i="6"/>
  <c r="K3" i="6" s="1"/>
  <c r="D6" i="6"/>
  <c r="E6" i="6" s="1"/>
  <c r="V6" i="6" s="1"/>
  <c r="S3" i="5"/>
  <c r="P3" i="5"/>
  <c r="M3" i="5"/>
  <c r="J3" i="5"/>
  <c r="G6" i="5"/>
  <c r="D6" i="5"/>
  <c r="G3" i="5"/>
  <c r="D3" i="5"/>
  <c r="X3" i="6" l="1"/>
  <c r="W3" i="6"/>
  <c r="K6" i="8"/>
  <c r="O6" i="8" s="1"/>
  <c r="H6" i="8"/>
  <c r="E6" i="8"/>
  <c r="M6" i="8" s="1"/>
  <c r="K3" i="8"/>
  <c r="O3" i="8" s="1"/>
  <c r="E3" i="8"/>
  <c r="M3" i="8" s="1"/>
  <c r="T6" i="6"/>
  <c r="P6" i="6"/>
  <c r="Q6" i="6" s="1"/>
  <c r="N6" i="6"/>
  <c r="J6" i="6"/>
  <c r="K6" i="6" s="1"/>
  <c r="S6" i="5"/>
  <c r="P6" i="5"/>
  <c r="M6" i="5"/>
  <c r="J6" i="5"/>
  <c r="W6" i="6" l="1"/>
  <c r="X6" i="6"/>
  <c r="H6" i="5" l="1"/>
  <c r="E6" i="5"/>
  <c r="H3" i="5"/>
  <c r="E3" i="5"/>
  <c r="T6" i="5"/>
  <c r="Q6" i="5"/>
  <c r="N6" i="5"/>
  <c r="K6" i="5"/>
  <c r="V3" i="5" l="1"/>
  <c r="X6" i="5"/>
  <c r="V6" i="5"/>
  <c r="W6" i="5"/>
  <c r="T3" i="5" l="1"/>
  <c r="Q3" i="5"/>
  <c r="N3" i="5"/>
  <c r="K3" i="5"/>
  <c r="X3" i="5" l="1"/>
  <c r="W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Vira Yurchenko</author>
  </authors>
  <commentList>
    <comment ref="A3" authorId="0" shapeId="0" xr:uid="{00000000-0006-0000-0100-000001000000}">
      <text>
        <r>
          <rPr>
            <b/>
            <sz val="9"/>
            <color indexed="81"/>
            <rFont val="Tahoma"/>
            <family val="2"/>
          </rPr>
          <t>Vira Yurchenko:</t>
        </r>
        <r>
          <rPr>
            <sz val="9"/>
            <color indexed="81"/>
            <rFont val="Tahoma"/>
            <family val="2"/>
          </rPr>
          <t xml:space="preserve">
Please use this calculator if you are term time provider</t>
        </r>
      </text>
    </comment>
    <comment ref="A6" authorId="0" shapeId="0" xr:uid="{00000000-0006-0000-0100-000002000000}">
      <text>
        <r>
          <rPr>
            <b/>
            <sz val="9"/>
            <color indexed="81"/>
            <rFont val="Tahoma"/>
            <family val="2"/>
          </rPr>
          <t>Vira Yurchenko:</t>
        </r>
        <r>
          <rPr>
            <sz val="9"/>
            <color indexed="81"/>
            <rFont val="Tahoma"/>
            <family val="2"/>
          </rPr>
          <t xml:space="preserve">
Please use this calculator if you are all year round provider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Vira Yurchenko</author>
  </authors>
  <commentList>
    <comment ref="A3" authorId="0" shapeId="0" xr:uid="{00000000-0006-0000-0200-000001000000}">
      <text>
        <r>
          <rPr>
            <b/>
            <sz val="9"/>
            <color indexed="81"/>
            <rFont val="Tahoma"/>
            <family val="2"/>
          </rPr>
          <t>Vira Yurchenko:</t>
        </r>
        <r>
          <rPr>
            <sz val="9"/>
            <color indexed="81"/>
            <rFont val="Tahoma"/>
            <family val="2"/>
          </rPr>
          <t xml:space="preserve">
Please use this calculator if you are term time provider</t>
        </r>
      </text>
    </comment>
    <comment ref="A6" authorId="0" shapeId="0" xr:uid="{00000000-0006-0000-0200-000002000000}">
      <text>
        <r>
          <rPr>
            <b/>
            <sz val="9"/>
            <color indexed="81"/>
            <rFont val="Tahoma"/>
            <family val="2"/>
          </rPr>
          <t>Vira Yurchenko:</t>
        </r>
        <r>
          <rPr>
            <sz val="9"/>
            <color indexed="81"/>
            <rFont val="Tahoma"/>
            <family val="2"/>
          </rPr>
          <t xml:space="preserve">
Please use this calculator if you are all year round provider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Vira Yurchenko</author>
  </authors>
  <commentList>
    <comment ref="A3" authorId="0" shapeId="0" xr:uid="{7EFFC706-0E3E-424E-A823-27B7D1FA6DE9}">
      <text>
        <r>
          <rPr>
            <b/>
            <sz val="9"/>
            <color indexed="81"/>
            <rFont val="Tahoma"/>
            <family val="2"/>
          </rPr>
          <t>Vira Yurchenko:</t>
        </r>
        <r>
          <rPr>
            <sz val="9"/>
            <color indexed="81"/>
            <rFont val="Tahoma"/>
            <family val="2"/>
          </rPr>
          <t xml:space="preserve">
Please use this calculator if you are term time provider</t>
        </r>
      </text>
    </comment>
    <comment ref="A6" authorId="0" shapeId="0" xr:uid="{4466CE32-9599-4B9E-B9B7-BE7F3D3D06EB}">
      <text>
        <r>
          <rPr>
            <b/>
            <sz val="9"/>
            <color indexed="81"/>
            <rFont val="Tahoma"/>
            <family val="2"/>
          </rPr>
          <t>Vira Yurchenko:</t>
        </r>
        <r>
          <rPr>
            <sz val="9"/>
            <color indexed="81"/>
            <rFont val="Tahoma"/>
            <family val="2"/>
          </rPr>
          <t xml:space="preserve">
Please use this calculator if you are all year round provider</t>
        </r>
      </text>
    </comment>
  </commentList>
</comments>
</file>

<file path=xl/sharedStrings.xml><?xml version="1.0" encoding="utf-8"?>
<sst xmlns="http://schemas.openxmlformats.org/spreadsheetml/2006/main" count="127" uniqueCount="63">
  <si>
    <t>School or Setting Name</t>
  </si>
  <si>
    <t>2YO</t>
  </si>
  <si>
    <t>3&amp;4YO</t>
  </si>
  <si>
    <t>38 weeks (term time)</t>
  </si>
  <si>
    <t>52 weeks (all year round)</t>
  </si>
  <si>
    <t>Column B</t>
  </si>
  <si>
    <t>Column E, H, K, N, Q, T</t>
  </si>
  <si>
    <t>Columns V, W, X</t>
  </si>
  <si>
    <t>Columns C, I and O</t>
  </si>
  <si>
    <t>Columns F, L and R</t>
  </si>
  <si>
    <t>Columns D, G, J, M, P, S</t>
  </si>
  <si>
    <t>Instructions for 3&amp;4yo calculator</t>
  </si>
  <si>
    <t>Columns C, F and I</t>
  </si>
  <si>
    <t>Columns D, G and J</t>
  </si>
  <si>
    <t>Column E, H and K</t>
  </si>
  <si>
    <t>Columns M, N and O</t>
  </si>
  <si>
    <t>UNDER 2YO</t>
  </si>
  <si>
    <t>UNIVERSAL Hours (equivalent to 570 hours per annum or 15 hrs per week term-time)</t>
  </si>
  <si>
    <t>EXTENDED ENTITLEMENT FOR WORKING FAMILIES (equivalent to 1140 hours per annum or 30 hrs per week term-time)</t>
  </si>
  <si>
    <t>UNIVERSAL HOURS                                             (equivalent to 570 hours per annum or 15 hrs per week term time)</t>
  </si>
  <si>
    <t>EXTENDED ENTITLEMENT FOR WORKING FAMILIES                       (equivalent to 1140 hours per annum or 30 hrs per week term-time)</t>
  </si>
  <si>
    <t>Instructions for under 2yo calculator</t>
  </si>
  <si>
    <t>Instructions for 2yo calculator</t>
  </si>
  <si>
    <t>Final 25-26 HOURLY RATE</t>
  </si>
  <si>
    <t>Summer Term 25 No of children</t>
  </si>
  <si>
    <t xml:space="preserve">Summer Apr - Aug 25 Total hours </t>
  </si>
  <si>
    <t>Total Payment for Summer period Apr-Aug 25</t>
  </si>
  <si>
    <t>Autumn Term 25 No of children</t>
  </si>
  <si>
    <t>Autumn Sep - Dec 25 Total hours</t>
  </si>
  <si>
    <t>Total Payment for Autumn Period Sep- Dec 25</t>
  </si>
  <si>
    <t xml:space="preserve">Autumn Sep - Dec 25 Total hours </t>
  </si>
  <si>
    <t>Spring Term 26 No of children</t>
  </si>
  <si>
    <t>Spring Jan - Mar 26 Total Hours</t>
  </si>
  <si>
    <t>Total Payment for Spring Period Jan - Mar 26</t>
  </si>
  <si>
    <t>Spring Term 26  No of children</t>
  </si>
  <si>
    <t>Monthly Sum25 payments</t>
  </si>
  <si>
    <t>Monthly Aut25 payments</t>
  </si>
  <si>
    <t>Monthly Spr26 payments</t>
  </si>
  <si>
    <t>EXPANDED ENTITLEMENT FOR WORKING FAMILIES (equivalent to 1140 hours per annum or 30 hrs per week term-time)</t>
  </si>
  <si>
    <t>WORKING FAMILY CRITERIA                            (equivalent to 570 hours per annum or 15 hrs per week term-time)</t>
  </si>
  <si>
    <t>DISADVANTAGED CRITERIA                            (equivalent to 570 hours per annum or 15 hrs per week term-time)</t>
  </si>
  <si>
    <t>Instructions on how to use EY calculator for Financial Year 2025-2026</t>
  </si>
  <si>
    <t>This calculator can be used to work out your estimated budget for Financial Year 2025-26</t>
  </si>
  <si>
    <t>PLEASE NOTE: ALL CELLS IN WHITE ON  "3&amp;4yo" , "2yo"  AND "under 2yo" TABS NEED TO BE FILLED IN</t>
  </si>
  <si>
    <t>Appendix C</t>
  </si>
  <si>
    <r>
      <rPr>
        <b/>
        <sz val="11"/>
        <color theme="1"/>
        <rFont val="Calibri"/>
        <family val="2"/>
        <scheme val="minor"/>
      </rPr>
      <t>Please enter your hourly rate</t>
    </r>
    <r>
      <rPr>
        <sz val="11"/>
        <color theme="1"/>
        <rFont val="Calibri"/>
        <family val="2"/>
        <scheme val="minor"/>
      </rPr>
      <t>. The Average total hourly rate for 2025-26  (base rate + deprivation supplement) is £5.87. Please see Appendix C for final total hourly rate for your setting</t>
    </r>
  </si>
  <si>
    <r>
      <rPr>
        <b/>
        <sz val="11"/>
        <rFont val="Calibri"/>
        <family val="2"/>
        <scheme val="minor"/>
      </rPr>
      <t>Please enter the number of funded children that are claiming Universal hours</t>
    </r>
    <r>
      <rPr>
        <sz val="11"/>
        <rFont val="Calibri"/>
        <family val="2"/>
        <scheme val="minor"/>
      </rPr>
      <t>. If a child is taking up less than their full 15 hour entitlement (for 38 week providers) or 11 hours per week (for 52 week providers), then put them as an FTE (full time equivalent) portion of their full entitlement. For example, a child taking up the full 15 / 11 universal hours will be treated as "1" child, whereas, a child only taking up 6 hours per week will be treated as a "0.4" (6/15 = 0.4) child in a term-time only setting and "0.55" (6/11=0.55) in a 52 week setting</t>
    </r>
  </si>
  <si>
    <r>
      <rPr>
        <b/>
        <sz val="11"/>
        <color theme="1"/>
        <rFont val="Calibri"/>
        <family val="2"/>
        <scheme val="minor"/>
      </rPr>
      <t>Please enter the number of funded children that are claiming  Extended hours</t>
    </r>
    <r>
      <rPr>
        <sz val="11"/>
        <color theme="1"/>
        <rFont val="Calibri"/>
        <family val="2"/>
        <scheme val="minor"/>
      </rPr>
      <t>.</t>
    </r>
    <r>
      <rPr>
        <sz val="11"/>
        <color rgb="FFFF0000"/>
        <rFont val="Calibri"/>
        <family val="2"/>
        <scheme val="minor"/>
      </rPr>
      <t xml:space="preserve"> </t>
    </r>
    <r>
      <rPr>
        <sz val="11"/>
        <rFont val="Calibri"/>
        <family val="2"/>
        <scheme val="minor"/>
      </rPr>
      <t>If a child is taking up less than their full 15 hour entitlement (for 38 week providers) or 11 hours per week (for 52 week providers), then put them as an FTE (full time equivalent) portion of their full entitlement. For example, a child taking up the full 15 / 11 universal hours will be treated as "1" child, whereas, a child only taking up 6 hours per week will be treated as a "0.4" (6/15 = 0.4) child in a term-time only setting and "0.55" (6/11=0.55) in a 52 week setting</t>
    </r>
  </si>
  <si>
    <r>
      <rPr>
        <b/>
        <sz val="11"/>
        <color theme="1"/>
        <rFont val="Calibri"/>
        <family val="2"/>
        <scheme val="minor"/>
      </rPr>
      <t xml:space="preserve">Please </t>
    </r>
    <r>
      <rPr>
        <b/>
        <u/>
        <sz val="11"/>
        <color theme="1"/>
        <rFont val="Calibri"/>
        <family val="2"/>
        <scheme val="minor"/>
      </rPr>
      <t>DON'T enter</t>
    </r>
    <r>
      <rPr>
        <sz val="11"/>
        <color theme="1"/>
        <rFont val="Calibri"/>
        <family val="2"/>
        <scheme val="minor"/>
      </rPr>
      <t xml:space="preserve"> any values into these fields as these are formula driven to calculate the total hours for the term. The formula is based on the number of children multiplied by number of funded days in the term and number of FEE hours per day</t>
    </r>
  </si>
  <si>
    <r>
      <rPr>
        <b/>
        <sz val="11"/>
        <color theme="1"/>
        <rFont val="Calibri"/>
        <family val="2"/>
        <scheme val="minor"/>
      </rPr>
      <t xml:space="preserve">Please </t>
    </r>
    <r>
      <rPr>
        <b/>
        <u/>
        <sz val="11"/>
        <color theme="1"/>
        <rFont val="Calibri"/>
        <family val="2"/>
        <scheme val="minor"/>
      </rPr>
      <t>DON'T enter</t>
    </r>
    <r>
      <rPr>
        <sz val="11"/>
        <color theme="1"/>
        <rFont val="Calibri"/>
        <family val="2"/>
        <scheme val="minor"/>
      </rPr>
      <t xml:space="preserve"> any values into these fields as these are formula driven to calculate the total funding for the term. The formula is based on the number of total hours multiplied by hourly rate</t>
    </r>
  </si>
  <si>
    <r>
      <rPr>
        <b/>
        <sz val="11"/>
        <color theme="1"/>
        <rFont val="Calibri"/>
        <family val="2"/>
        <scheme val="minor"/>
      </rPr>
      <t xml:space="preserve">Please </t>
    </r>
    <r>
      <rPr>
        <b/>
        <u/>
        <sz val="11"/>
        <color theme="1"/>
        <rFont val="Calibri"/>
        <family val="2"/>
        <scheme val="minor"/>
      </rPr>
      <t>DON'T enter</t>
    </r>
    <r>
      <rPr>
        <sz val="11"/>
        <color theme="1"/>
        <rFont val="Calibri"/>
        <family val="2"/>
        <scheme val="minor"/>
      </rPr>
      <t xml:space="preserve"> any values into these fields as these are formula driven to establish monthly payment. The formula is based on the total funding per term and divided into number of funded months in that term. E.g. Summer = 5 funded months, Autumn = 4 funded months, Spring = 3 funded months</t>
    </r>
  </si>
  <si>
    <r>
      <rPr>
        <b/>
        <sz val="11"/>
        <color theme="1"/>
        <rFont val="Calibri"/>
        <family val="2"/>
        <scheme val="minor"/>
      </rPr>
      <t xml:space="preserve">Please </t>
    </r>
    <r>
      <rPr>
        <b/>
        <u/>
        <sz val="11"/>
        <color theme="1"/>
        <rFont val="Calibri"/>
        <family val="2"/>
        <scheme val="minor"/>
      </rPr>
      <t>DON'T enter</t>
    </r>
    <r>
      <rPr>
        <b/>
        <sz val="11"/>
        <color theme="1"/>
        <rFont val="Calibri"/>
        <family val="2"/>
        <scheme val="minor"/>
      </rPr>
      <t xml:space="preserve"> </t>
    </r>
    <r>
      <rPr>
        <sz val="11"/>
        <color theme="1"/>
        <rFont val="Calibri"/>
        <family val="2"/>
        <scheme val="minor"/>
      </rPr>
      <t>any values into these fields as these are formula driven to calculate the total hours for the term. The formula is based on the number of children multiplied by number of funded days in the term and number of FEE hours per day</t>
    </r>
  </si>
  <si>
    <r>
      <rPr>
        <b/>
        <sz val="11"/>
        <color theme="1"/>
        <rFont val="Calibri"/>
        <family val="2"/>
        <scheme val="minor"/>
      </rPr>
      <t xml:space="preserve">Please </t>
    </r>
    <r>
      <rPr>
        <b/>
        <u/>
        <sz val="11"/>
        <color theme="1"/>
        <rFont val="Calibri"/>
        <family val="2"/>
        <scheme val="minor"/>
      </rPr>
      <t>DON'T enter</t>
    </r>
    <r>
      <rPr>
        <b/>
        <sz val="11"/>
        <color theme="1"/>
        <rFont val="Calibri"/>
        <family val="2"/>
        <scheme val="minor"/>
      </rPr>
      <t xml:space="preserve"> </t>
    </r>
    <r>
      <rPr>
        <sz val="11"/>
        <color theme="1"/>
        <rFont val="Calibri"/>
        <family val="2"/>
        <scheme val="minor"/>
      </rPr>
      <t>any values into these fields as these are formula driven to establish monthly payment. The formula is based on the total funding per term and divided into number of funded months in that term. E.g. Summer = 5 funded months, Autumn = 4 funded months, Spring = 3 funded months</t>
    </r>
  </si>
  <si>
    <r>
      <rPr>
        <b/>
        <sz val="11"/>
        <color theme="1"/>
        <rFont val="Calibri"/>
        <family val="2"/>
        <scheme val="minor"/>
      </rPr>
      <t>Please enter the number of funded children that are claiming Expanded hours under working family criteria</t>
    </r>
    <r>
      <rPr>
        <sz val="11"/>
        <color theme="1"/>
        <rFont val="Calibri"/>
        <family val="2"/>
        <scheme val="minor"/>
      </rPr>
      <t>.</t>
    </r>
    <r>
      <rPr>
        <sz val="11"/>
        <color rgb="FFFF0000"/>
        <rFont val="Calibri"/>
        <family val="2"/>
        <scheme val="minor"/>
      </rPr>
      <t xml:space="preserve"> </t>
    </r>
    <r>
      <rPr>
        <sz val="11"/>
        <rFont val="Calibri"/>
        <family val="2"/>
        <scheme val="minor"/>
      </rPr>
      <t>If a child is taking up less than their full 15 hour entitlement (for 38 week providers) or 11 hours per week (for 52 week providers), then put them as an FTE (full time equivalent) portion of their full entitlement. For example, a child taking up the full 15 / 11 universal hours will be treated as "1" child, whereas, a child only taking up 6 hours per week will be treated as a "0.4" (6/15 = 0.4) child in a term-time only setting and "0.55" (6/11=0.55) in a 52 week setting</t>
    </r>
  </si>
  <si>
    <t>Please enter the number of funded children that are claiming Expanded hours under working family criteria</t>
  </si>
  <si>
    <t>EXPANDED ENTITLEMENT FOR WORKING FAMILIES                        (equivalent to 570 hours per annum or 15 hrs per week term-time)</t>
  </si>
  <si>
    <r>
      <rPr>
        <b/>
        <sz val="11"/>
        <color theme="1"/>
        <rFont val="Calibri"/>
        <family val="2"/>
        <scheme val="minor"/>
      </rPr>
      <t xml:space="preserve">Please </t>
    </r>
    <r>
      <rPr>
        <b/>
        <u/>
        <sz val="11"/>
        <color theme="1"/>
        <rFont val="Calibri"/>
        <family val="2"/>
        <scheme val="minor"/>
      </rPr>
      <t>DON'T enter</t>
    </r>
    <r>
      <rPr>
        <sz val="11"/>
        <color theme="1"/>
        <rFont val="Calibri"/>
        <family val="2"/>
        <scheme val="minor"/>
      </rPr>
      <t xml:space="preserve"> any values into these fields as these are formula driven to establish monthly payment. The formula is based on the total funding per term and divided into number of funded months in that term. E.g.  Autumn = 4 funded months, Spring = 3 funded months</t>
    </r>
  </si>
  <si>
    <r>
      <rPr>
        <b/>
        <sz val="11"/>
        <color theme="1"/>
        <rFont val="Calibri"/>
        <family val="2"/>
        <scheme val="minor"/>
      </rPr>
      <t>Please enter the number of funded children that are claiming Funded hours under benefit related/disadvanataged criteria and/or working family criteria</t>
    </r>
    <r>
      <rPr>
        <sz val="11"/>
        <color theme="1"/>
        <rFont val="Calibri"/>
        <family val="2"/>
        <scheme val="minor"/>
      </rPr>
      <t>. If a child is taking up less than their full 15 hour entitlement (for 38 week providers) or 11 hours per week (for 52 week providers), then put them as an FTE (full time equivalent) portion of their full entitlement. For example, a child taking up the full 15 / 11 universal hours will be treated as "1" child, whereas, a child only taking up 6 hours per week will be treated as a "0.4" (6/15 = 0.4) child in a term-time only setting and "0.55" (6/11=0.55) in a 52 week setting</t>
    </r>
  </si>
  <si>
    <t>FUNDED HOURS  (disadvantaged and working family entitlement)                                            (equivalent to 570 hours per annum or 15 hrs per week term time)</t>
  </si>
  <si>
    <t>FUNDED HOURS  (disadvantaged and working family entitlement)                                                     (equivalent to 570 hours per annum or 15 hrs per week term time)</t>
  </si>
  <si>
    <r>
      <rPr>
        <b/>
        <sz val="11"/>
        <color theme="1"/>
        <rFont val="Calibri"/>
        <family val="2"/>
        <scheme val="minor"/>
      </rPr>
      <t>Please enter your hourly rate</t>
    </r>
    <r>
      <rPr>
        <sz val="11"/>
        <color theme="1"/>
        <rFont val="Calibri"/>
        <family val="2"/>
        <scheme val="minor"/>
      </rPr>
      <t>. The  total hourly rate for 2025-26  benefit ralated 2yo is £8.70 and working family 2yo rate is £8.54. Please see the 'Hourly rates for U2s, 2yo and 3&amp;4 year olds' appendix for 2yo rate</t>
    </r>
  </si>
  <si>
    <t>Hourly rates for U2s, 2yo and 3&amp;4 year olds</t>
  </si>
  <si>
    <r>
      <rPr>
        <b/>
        <sz val="11"/>
        <color theme="1"/>
        <rFont val="Calibri"/>
        <family val="2"/>
        <scheme val="minor"/>
      </rPr>
      <t>Please enter your hourly rate</t>
    </r>
    <r>
      <rPr>
        <sz val="11"/>
        <color theme="1"/>
        <rFont val="Calibri"/>
        <family val="2"/>
        <scheme val="minor"/>
      </rPr>
      <t>. The total hourly rate for 2025-26 is £11.64. Please see the 'Hourly rates for U2s, 2yo and 3&amp;4 year olds' appendix for Under 2yo rate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</si>
</sst>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44" formatCode="_-&quot;£&quot;* #,##0.00_-;\-&quot;£&quot;* #,##0.00_-;_-&quot;£&quot;* &quot;-&quot;??_-;_-@_-"/>
    <numFmt numFmtId="164" formatCode="&quot;£&quot;#,##0.00"/>
    <numFmt numFmtId="165" formatCode="_-&quot;£&quot;* #,##0_-;\-&quot;£&quot;* #,##0_-;_-&quot;£&quot;* &quot;-&quot;??_-;_-@_-"/>
    <numFmt numFmtId="166" formatCode="#,##0_ ;\-#,##0\ "/>
  </numFmts>
  <fonts count="20" x14ac:knownFonts="1">
    <font>
      <sz val="11"/>
      <color theme="1"/>
      <name val="Calibri"/>
      <family val="2"/>
      <scheme val="minor"/>
    </font>
    <font>
      <b/>
      <sz val="11"/>
      <color theme="1"/>
      <name val="Calibri"/>
      <family val="2"/>
      <scheme val="minor"/>
    </font>
    <font>
      <sz val="11"/>
      <color theme="1"/>
      <name val="Calibri"/>
      <family val="2"/>
      <scheme val="minor"/>
    </font>
    <font>
      <b/>
      <sz val="10"/>
      <name val="Arial"/>
      <family val="2"/>
    </font>
    <font>
      <sz val="10"/>
      <name val="Arial"/>
      <family val="2"/>
    </font>
    <font>
      <b/>
      <sz val="10"/>
      <color theme="1"/>
      <name val="Arial"/>
      <family val="2"/>
    </font>
    <font>
      <sz val="10"/>
      <color theme="1"/>
      <name val="Arial"/>
      <family val="2"/>
    </font>
    <font>
      <sz val="10"/>
      <color rgb="FFFF0000"/>
      <name val="Arial"/>
      <family val="2"/>
    </font>
    <font>
      <b/>
      <sz val="10"/>
      <color rgb="FFFF0000"/>
      <name val="Arial"/>
      <family val="2"/>
    </font>
    <font>
      <sz val="9"/>
      <color indexed="81"/>
      <name val="Tahoma"/>
      <family val="2"/>
    </font>
    <font>
      <b/>
      <sz val="9"/>
      <color indexed="81"/>
      <name val="Tahoma"/>
      <family val="2"/>
    </font>
    <font>
      <u/>
      <sz val="11"/>
      <color theme="10"/>
      <name val="Calibri"/>
      <family val="2"/>
      <scheme val="minor"/>
    </font>
    <font>
      <b/>
      <sz val="16"/>
      <color theme="1"/>
      <name val="Calibri"/>
      <family val="2"/>
      <scheme val="minor"/>
    </font>
    <font>
      <sz val="16"/>
      <color theme="1"/>
      <name val="Calibri"/>
      <family val="2"/>
      <scheme val="minor"/>
    </font>
    <font>
      <b/>
      <sz val="11"/>
      <color rgb="FF002060"/>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
      <b/>
      <sz val="11"/>
      <name val="Calibri"/>
      <family val="2"/>
      <scheme val="minor"/>
    </font>
    <font>
      <b/>
      <u/>
      <sz val="11"/>
      <color theme="1"/>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rgb="FFFFFF99"/>
        <bgColor indexed="64"/>
      </patternFill>
    </fill>
    <fill>
      <patternFill patternType="solid">
        <fgColor rgb="FFFFFF66"/>
        <bgColor indexed="64"/>
      </patternFill>
    </fill>
    <fill>
      <patternFill patternType="solid">
        <fgColor rgb="FFFFCC00"/>
        <bgColor indexed="64"/>
      </patternFill>
    </fill>
    <fill>
      <patternFill patternType="solid">
        <fgColor theme="6" tint="0.79998168889431442"/>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2" fillId="0" borderId="0" applyFont="0" applyFill="0" applyBorder="0" applyAlignment="0" applyProtection="0"/>
    <xf numFmtId="0" fontId="11" fillId="0" borderId="0" applyNumberFormat="0" applyFill="0" applyBorder="0" applyAlignment="0" applyProtection="0"/>
  </cellStyleXfs>
  <cellXfs count="72">
    <xf numFmtId="0" fontId="0" fillId="0" borderId="0" xfId="0"/>
    <xf numFmtId="0" fontId="0" fillId="0" borderId="0" xfId="0" applyFill="1"/>
    <xf numFmtId="0" fontId="3" fillId="2" borderId="1" xfId="0" applyFont="1" applyFill="1" applyBorder="1" applyAlignment="1">
      <alignment horizontal="left" vertical="top"/>
    </xf>
    <xf numFmtId="3" fontId="4" fillId="3" borderId="1" xfId="0" applyNumberFormat="1" applyFont="1" applyFill="1" applyBorder="1" applyAlignment="1">
      <alignment horizontal="center" vertical="top"/>
    </xf>
    <xf numFmtId="5" fontId="6" fillId="3" borderId="1" xfId="0" applyNumberFormat="1" applyFont="1" applyFill="1" applyBorder="1" applyAlignment="1">
      <alignment horizontal="center" vertical="top"/>
    </xf>
    <xf numFmtId="3" fontId="4" fillId="4" borderId="1" xfId="0" applyNumberFormat="1" applyFont="1" applyFill="1" applyBorder="1" applyAlignment="1">
      <alignment horizontal="center" vertical="top"/>
    </xf>
    <xf numFmtId="5" fontId="6" fillId="4" borderId="1" xfId="0" applyNumberFormat="1" applyFont="1" applyFill="1" applyBorder="1" applyAlignment="1">
      <alignment horizontal="center" vertical="top"/>
    </xf>
    <xf numFmtId="0" fontId="6" fillId="0" borderId="0" xfId="0" applyFont="1" applyAlignment="1">
      <alignment horizontal="left" vertical="top"/>
    </xf>
    <xf numFmtId="0" fontId="3" fillId="2" borderId="1" xfId="0" applyFont="1" applyFill="1" applyBorder="1" applyAlignment="1">
      <alignment horizontal="left" vertical="top" wrapText="1"/>
    </xf>
    <xf numFmtId="2" fontId="5" fillId="0" borderId="1" xfId="0" applyNumberFormat="1" applyFont="1" applyBorder="1" applyAlignment="1">
      <alignment horizontal="center" vertical="top" wrapText="1"/>
    </xf>
    <xf numFmtId="0" fontId="5" fillId="3" borderId="1" xfId="0" applyFont="1" applyFill="1" applyBorder="1" applyAlignment="1">
      <alignment horizontal="center" vertical="top" wrapText="1"/>
    </xf>
    <xf numFmtId="3" fontId="3" fillId="3" borderId="1" xfId="0" applyNumberFormat="1" applyFont="1" applyFill="1" applyBorder="1" applyAlignment="1">
      <alignment horizontal="center" vertical="top" wrapText="1"/>
    </xf>
    <xf numFmtId="165" fontId="5" fillId="3" borderId="1" xfId="0" applyNumberFormat="1" applyFont="1" applyFill="1" applyBorder="1" applyAlignment="1">
      <alignment horizontal="center" vertical="top" wrapText="1"/>
    </xf>
    <xf numFmtId="0" fontId="5" fillId="4" borderId="1" xfId="0" applyFont="1" applyFill="1" applyBorder="1" applyAlignment="1">
      <alignment horizontal="center" vertical="top" wrapText="1"/>
    </xf>
    <xf numFmtId="3" fontId="3" fillId="4" borderId="1" xfId="0" applyNumberFormat="1" applyFont="1" applyFill="1" applyBorder="1" applyAlignment="1">
      <alignment horizontal="center" vertical="top" wrapText="1"/>
    </xf>
    <xf numFmtId="165" fontId="5" fillId="4" borderId="1" xfId="0" applyNumberFormat="1" applyFont="1" applyFill="1" applyBorder="1" applyAlignment="1">
      <alignment horizontal="center" vertical="top" wrapText="1"/>
    </xf>
    <xf numFmtId="0" fontId="5" fillId="0" borderId="0" xfId="0" applyFont="1" applyAlignment="1">
      <alignment horizontal="left" vertical="top" wrapText="1"/>
    </xf>
    <xf numFmtId="5" fontId="6" fillId="0" borderId="1" xfId="1" applyNumberFormat="1" applyFont="1" applyFill="1" applyBorder="1" applyAlignment="1">
      <alignment horizontal="center" vertical="top"/>
    </xf>
    <xf numFmtId="164" fontId="8" fillId="0" borderId="1" xfId="0" applyNumberFormat="1" applyFont="1" applyBorder="1" applyAlignment="1">
      <alignment horizontal="center" vertical="top"/>
    </xf>
    <xf numFmtId="0" fontId="6" fillId="0" borderId="0" xfId="0" applyFont="1" applyFill="1" applyBorder="1" applyAlignment="1">
      <alignment horizontal="left" vertical="top"/>
    </xf>
    <xf numFmtId="165" fontId="5" fillId="0" borderId="1" xfId="1" applyNumberFormat="1" applyFont="1" applyFill="1" applyBorder="1" applyAlignment="1">
      <alignment horizontal="center" vertical="top" wrapText="1"/>
    </xf>
    <xf numFmtId="0" fontId="3" fillId="0" borderId="0" xfId="0" applyFont="1" applyFill="1" applyBorder="1" applyAlignment="1">
      <alignment horizontal="left" vertical="top"/>
    </xf>
    <xf numFmtId="3" fontId="4" fillId="0" borderId="0" xfId="0" applyNumberFormat="1" applyFont="1" applyFill="1" applyBorder="1" applyAlignment="1">
      <alignment horizontal="center" vertical="top"/>
    </xf>
    <xf numFmtId="164" fontId="8" fillId="0" borderId="0" xfId="0" applyNumberFormat="1" applyFont="1" applyFill="1" applyBorder="1" applyAlignment="1">
      <alignment horizontal="center" vertical="top"/>
    </xf>
    <xf numFmtId="1" fontId="7" fillId="0" borderId="0" xfId="0" applyNumberFormat="1" applyFont="1" applyFill="1" applyBorder="1" applyAlignment="1">
      <alignment horizontal="center" vertical="top"/>
    </xf>
    <xf numFmtId="5" fontId="6" fillId="0" borderId="0" xfId="0" applyNumberFormat="1" applyFont="1" applyFill="1" applyBorder="1" applyAlignment="1">
      <alignment horizontal="center" vertical="top"/>
    </xf>
    <xf numFmtId="1" fontId="6" fillId="0" borderId="0" xfId="0" applyNumberFormat="1" applyFont="1" applyFill="1" applyBorder="1" applyAlignment="1">
      <alignment horizontal="center"/>
    </xf>
    <xf numFmtId="5" fontId="6" fillId="0" borderId="0" xfId="1" applyNumberFormat="1" applyFont="1" applyFill="1" applyBorder="1" applyAlignment="1">
      <alignment horizontal="center" vertical="top"/>
    </xf>
    <xf numFmtId="0" fontId="5" fillId="5" borderId="1" xfId="0" applyFont="1" applyFill="1" applyBorder="1" applyAlignment="1">
      <alignment horizontal="left" vertical="top" wrapText="1"/>
    </xf>
    <xf numFmtId="0" fontId="5" fillId="3" borderId="1" xfId="0" applyFont="1" applyFill="1" applyBorder="1" applyAlignment="1">
      <alignment horizontal="left" vertical="top" wrapText="1"/>
    </xf>
    <xf numFmtId="0" fontId="5" fillId="4" borderId="1" xfId="0" applyFont="1" applyFill="1" applyBorder="1" applyAlignment="1">
      <alignment horizontal="left" vertical="top" wrapText="1"/>
    </xf>
    <xf numFmtId="1" fontId="5" fillId="5" borderId="1" xfId="0" applyNumberFormat="1" applyFont="1" applyFill="1" applyBorder="1" applyAlignment="1">
      <alignment horizontal="center" vertical="top" wrapText="1"/>
    </xf>
    <xf numFmtId="3" fontId="3" fillId="5" borderId="1" xfId="0" applyNumberFormat="1" applyFont="1" applyFill="1" applyBorder="1" applyAlignment="1">
      <alignment horizontal="center" vertical="top" wrapText="1"/>
    </xf>
    <xf numFmtId="165" fontId="5" fillId="5" borderId="1" xfId="0" applyNumberFormat="1" applyFont="1" applyFill="1" applyBorder="1" applyAlignment="1">
      <alignment horizontal="center" vertical="top" wrapText="1"/>
    </xf>
    <xf numFmtId="3" fontId="4" fillId="5" borderId="1" xfId="0" applyNumberFormat="1" applyFont="1" applyFill="1" applyBorder="1" applyAlignment="1">
      <alignment horizontal="center" vertical="top"/>
    </xf>
    <xf numFmtId="5" fontId="6" fillId="5" borderId="1" xfId="0" applyNumberFormat="1" applyFont="1" applyFill="1" applyBorder="1" applyAlignment="1">
      <alignment horizontal="center" vertical="top"/>
    </xf>
    <xf numFmtId="37" fontId="6" fillId="5" borderId="1" xfId="0" applyNumberFormat="1" applyFont="1" applyFill="1" applyBorder="1" applyAlignment="1">
      <alignment horizontal="center" vertical="top"/>
    </xf>
    <xf numFmtId="0" fontId="0" fillId="0" borderId="0" xfId="0" applyBorder="1"/>
    <xf numFmtId="0" fontId="1" fillId="0" borderId="0" xfId="0" applyFont="1" applyBorder="1"/>
    <xf numFmtId="0" fontId="12" fillId="0" borderId="0" xfId="0" applyFont="1"/>
    <xf numFmtId="0" fontId="13" fillId="0" borderId="0" xfId="0" applyFont="1"/>
    <xf numFmtId="0" fontId="14" fillId="0" borderId="0" xfId="0" applyFont="1" applyFill="1"/>
    <xf numFmtId="0" fontId="0" fillId="0" borderId="0" xfId="0" applyBorder="1" applyAlignment="1">
      <alignment wrapText="1"/>
    </xf>
    <xf numFmtId="0" fontId="0" fillId="0" borderId="0" xfId="0" applyAlignment="1">
      <alignment wrapText="1"/>
    </xf>
    <xf numFmtId="1" fontId="7" fillId="0" borderId="1" xfId="0" applyNumberFormat="1" applyFont="1" applyFill="1" applyBorder="1" applyAlignment="1">
      <alignment horizontal="center" vertical="top"/>
    </xf>
    <xf numFmtId="1" fontId="7" fillId="0" borderId="1" xfId="0" applyNumberFormat="1" applyFont="1" applyFill="1" applyBorder="1" applyAlignment="1">
      <alignment horizontal="center"/>
    </xf>
    <xf numFmtId="0" fontId="0" fillId="0" borderId="1" xfId="0" applyBorder="1" applyAlignment="1">
      <alignment vertical="top" wrapText="1"/>
    </xf>
    <xf numFmtId="0" fontId="0" fillId="0" borderId="1" xfId="0" applyFill="1" applyBorder="1" applyAlignment="1">
      <alignment vertical="top" wrapText="1"/>
    </xf>
    <xf numFmtId="0" fontId="0" fillId="0" borderId="0" xfId="0" applyAlignment="1">
      <alignment vertical="top" wrapText="1"/>
    </xf>
    <xf numFmtId="0" fontId="1" fillId="6" borderId="1" xfId="0" applyFont="1" applyFill="1" applyBorder="1" applyAlignment="1">
      <alignment vertical="top" wrapText="1"/>
    </xf>
    <xf numFmtId="0" fontId="5" fillId="7" borderId="2" xfId="0" applyFont="1" applyFill="1" applyBorder="1" applyAlignment="1">
      <alignment horizontal="left" vertical="top" wrapText="1"/>
    </xf>
    <xf numFmtId="0" fontId="5" fillId="8" borderId="2" xfId="0" applyFont="1" applyFill="1" applyBorder="1" applyAlignment="1">
      <alignment horizontal="left" vertical="top" wrapText="1"/>
    </xf>
    <xf numFmtId="1" fontId="5" fillId="9" borderId="1" xfId="0" applyNumberFormat="1" applyFont="1" applyFill="1" applyBorder="1" applyAlignment="1">
      <alignment horizontal="center" vertical="top" wrapText="1"/>
    </xf>
    <xf numFmtId="3" fontId="3" fillId="9" borderId="1" xfId="0" applyNumberFormat="1" applyFont="1" applyFill="1" applyBorder="1" applyAlignment="1">
      <alignment horizontal="center" vertical="top" wrapText="1"/>
    </xf>
    <xf numFmtId="165" fontId="5" fillId="9" borderId="1" xfId="0" applyNumberFormat="1" applyFont="1" applyFill="1" applyBorder="1" applyAlignment="1">
      <alignment horizontal="center" vertical="top" wrapText="1"/>
    </xf>
    <xf numFmtId="5" fontId="6" fillId="9" borderId="1" xfId="0" applyNumberFormat="1" applyFont="1" applyFill="1" applyBorder="1" applyAlignment="1">
      <alignment horizontal="center" vertical="top"/>
    </xf>
    <xf numFmtId="166" fontId="6" fillId="9" borderId="1" xfId="0" applyNumberFormat="1" applyFont="1" applyFill="1" applyBorder="1" applyAlignment="1">
      <alignment horizontal="center" vertical="top"/>
    </xf>
    <xf numFmtId="0" fontId="16" fillId="0" borderId="0" xfId="0" applyFont="1"/>
    <xf numFmtId="0" fontId="0" fillId="0" borderId="4" xfId="0" applyBorder="1" applyAlignment="1">
      <alignment wrapText="1"/>
    </xf>
    <xf numFmtId="0" fontId="1" fillId="0" borderId="3" xfId="0" applyFont="1" applyBorder="1"/>
    <xf numFmtId="0" fontId="0" fillId="0" borderId="5" xfId="0" applyBorder="1"/>
    <xf numFmtId="0" fontId="17" fillId="0" borderId="4" xfId="0" applyFont="1" applyBorder="1" applyAlignment="1">
      <alignment wrapText="1"/>
    </xf>
    <xf numFmtId="0" fontId="14" fillId="6" borderId="0" xfId="0" applyFont="1" applyFill="1"/>
    <xf numFmtId="0" fontId="14" fillId="8" borderId="0" xfId="0" applyFont="1" applyFill="1"/>
    <xf numFmtId="0" fontId="0" fillId="0" borderId="4" xfId="0" applyBorder="1" applyAlignment="1">
      <alignment vertical="top" wrapText="1"/>
    </xf>
    <xf numFmtId="0" fontId="14" fillId="7" borderId="0" xfId="0" applyFont="1" applyFill="1"/>
    <xf numFmtId="0" fontId="0" fillId="7" borderId="0" xfId="0" applyFill="1"/>
    <xf numFmtId="0" fontId="1" fillId="0" borderId="4" xfId="0" applyFont="1" applyBorder="1" applyAlignment="1">
      <alignment wrapText="1"/>
    </xf>
    <xf numFmtId="0" fontId="5" fillId="10" borderId="1" xfId="0" applyFont="1" applyFill="1" applyBorder="1" applyAlignment="1">
      <alignment horizontal="center" vertical="top" wrapText="1"/>
    </xf>
    <xf numFmtId="0" fontId="5" fillId="11" borderId="1" xfId="0" applyFont="1" applyFill="1" applyBorder="1" applyAlignment="1">
      <alignment horizontal="center" vertical="top" wrapText="1"/>
    </xf>
    <xf numFmtId="0" fontId="1" fillId="0" borderId="1" xfId="0" applyNumberFormat="1" applyFont="1" applyBorder="1" applyAlignment="1">
      <alignment horizontal="center" vertical="top" wrapText="1"/>
    </xf>
    <xf numFmtId="0" fontId="11" fillId="0" borderId="5" xfId="2" applyBorder="1"/>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FFFF99"/>
      <color rgb="FFFFFF66"/>
      <color rgb="FF00FF00"/>
      <color rgb="FF66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hehub-beta.walthamforest.gov.uk/sites/default/files/2025-02/Hourly_rates_for_under_2s_2_and_3%264_year_old.pdf" TargetMode="External"/><Relationship Id="rId2" Type="http://schemas.openxmlformats.org/officeDocument/2006/relationships/hyperlink" Target="https://thehub-beta.walthamforest.gov.uk/sites/default/files/2025-02/Hourly_rates_for_under_2s_2_and_3%264_year_old.pdf" TargetMode="External"/><Relationship Id="rId1" Type="http://schemas.openxmlformats.org/officeDocument/2006/relationships/hyperlink" Target="https://thehub-beta.walthamforest.gov.uk/sites/default/files/2025-02/Appendix_C_Final_hourly_rates_for_3_%26_4_year_old_places_%28universal_%26_working_family_offer%29_for_2025_26.pdf"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H47"/>
  <sheetViews>
    <sheetView zoomScale="81" zoomScaleNormal="81" workbookViewId="0">
      <selection activeCell="D38" sqref="D38"/>
    </sheetView>
  </sheetViews>
  <sheetFormatPr defaultRowHeight="15" x14ac:dyDescent="0.25"/>
  <cols>
    <col min="1" max="1" width="6.140625" customWidth="1"/>
    <col min="2" max="2" width="26.28515625" customWidth="1"/>
    <col min="3" max="3" width="201.42578125" customWidth="1"/>
    <col min="4" max="4" width="45.140625" customWidth="1"/>
  </cols>
  <sheetData>
    <row r="1" spans="1:8" s="40" customFormat="1" ht="21" x14ac:dyDescent="0.35">
      <c r="A1" s="39" t="s">
        <v>41</v>
      </c>
      <c r="B1" s="39"/>
      <c r="C1" s="39"/>
      <c r="D1" s="39"/>
    </row>
    <row r="2" spans="1:8" s="39" customFormat="1" ht="21" x14ac:dyDescent="0.35">
      <c r="A2" s="39" t="s">
        <v>42</v>
      </c>
    </row>
    <row r="4" spans="1:8" x14ac:dyDescent="0.25">
      <c r="A4" s="57" t="s">
        <v>43</v>
      </c>
    </row>
    <row r="6" spans="1:8" x14ac:dyDescent="0.25">
      <c r="A6" s="62" t="s">
        <v>11</v>
      </c>
      <c r="B6" s="62"/>
      <c r="C6" s="41"/>
    </row>
    <row r="7" spans="1:8" ht="21" customHeight="1" x14ac:dyDescent="0.25">
      <c r="A7" s="37">
        <v>1</v>
      </c>
      <c r="B7" s="59" t="s">
        <v>5</v>
      </c>
      <c r="C7" s="58" t="s">
        <v>45</v>
      </c>
      <c r="D7" s="71" t="s">
        <v>44</v>
      </c>
      <c r="E7" s="37"/>
      <c r="F7" s="37"/>
      <c r="G7" s="37"/>
    </row>
    <row r="8" spans="1:8" x14ac:dyDescent="0.25">
      <c r="A8" s="37"/>
      <c r="B8" s="37"/>
      <c r="C8" s="42"/>
      <c r="D8" s="37"/>
      <c r="E8" s="37"/>
      <c r="F8" s="37"/>
      <c r="G8" s="37"/>
      <c r="H8" s="37"/>
    </row>
    <row r="9" spans="1:8" x14ac:dyDescent="0.25">
      <c r="A9" s="37"/>
      <c r="B9" s="37"/>
      <c r="C9" s="42"/>
      <c r="D9" s="37"/>
      <c r="E9" s="37"/>
      <c r="F9" s="37"/>
      <c r="G9" s="37"/>
      <c r="H9" s="37"/>
    </row>
    <row r="10" spans="1:8" ht="45" x14ac:dyDescent="0.25">
      <c r="A10" s="37">
        <v>2</v>
      </c>
      <c r="B10" s="59" t="s">
        <v>8</v>
      </c>
      <c r="C10" s="61" t="s">
        <v>46</v>
      </c>
      <c r="D10" s="60"/>
      <c r="E10" s="37"/>
      <c r="F10" s="37"/>
      <c r="G10" s="37"/>
      <c r="H10" s="37"/>
    </row>
    <row r="11" spans="1:8" x14ac:dyDescent="0.25">
      <c r="A11" s="37"/>
      <c r="B11" s="38"/>
      <c r="C11" s="42"/>
      <c r="D11" s="37"/>
      <c r="E11" s="37"/>
      <c r="F11" s="37"/>
      <c r="G11" s="37"/>
      <c r="H11" s="37"/>
    </row>
    <row r="12" spans="1:8" ht="45" x14ac:dyDescent="0.25">
      <c r="A12" s="37">
        <v>3</v>
      </c>
      <c r="B12" s="59" t="s">
        <v>9</v>
      </c>
      <c r="C12" s="58" t="s">
        <v>47</v>
      </c>
      <c r="D12" s="60"/>
      <c r="E12" s="37"/>
      <c r="F12" s="37"/>
      <c r="G12" s="37"/>
      <c r="H12" s="37"/>
    </row>
    <row r="13" spans="1:8" x14ac:dyDescent="0.25">
      <c r="C13" s="43"/>
    </row>
    <row r="14" spans="1:8" ht="30" x14ac:dyDescent="0.25">
      <c r="A14">
        <v>4</v>
      </c>
      <c r="B14" s="59" t="s">
        <v>10</v>
      </c>
      <c r="C14" s="58" t="s">
        <v>48</v>
      </c>
      <c r="D14" s="60"/>
    </row>
    <row r="15" spans="1:8" x14ac:dyDescent="0.25">
      <c r="C15" s="43"/>
    </row>
    <row r="16" spans="1:8" ht="30" x14ac:dyDescent="0.25">
      <c r="A16">
        <v>5</v>
      </c>
      <c r="B16" s="59" t="s">
        <v>6</v>
      </c>
      <c r="C16" s="58" t="s">
        <v>49</v>
      </c>
      <c r="D16" s="60"/>
    </row>
    <row r="17" spans="1:8" x14ac:dyDescent="0.25">
      <c r="C17" s="43"/>
    </row>
    <row r="18" spans="1:8" ht="30" x14ac:dyDescent="0.25">
      <c r="A18">
        <v>6</v>
      </c>
      <c r="B18" s="59" t="s">
        <v>7</v>
      </c>
      <c r="C18" s="58" t="s">
        <v>50</v>
      </c>
      <c r="D18" s="60"/>
    </row>
    <row r="19" spans="1:8" x14ac:dyDescent="0.25">
      <c r="C19" s="43"/>
    </row>
    <row r="20" spans="1:8" x14ac:dyDescent="0.25">
      <c r="C20" s="43"/>
    </row>
    <row r="21" spans="1:8" x14ac:dyDescent="0.25">
      <c r="C21" s="43"/>
    </row>
    <row r="22" spans="1:8" x14ac:dyDescent="0.25">
      <c r="A22" s="63" t="s">
        <v>22</v>
      </c>
      <c r="B22" s="63"/>
      <c r="C22" s="43"/>
    </row>
    <row r="23" spans="1:8" ht="21" customHeight="1" x14ac:dyDescent="0.25">
      <c r="A23" s="37">
        <v>1</v>
      </c>
      <c r="B23" s="59" t="s">
        <v>5</v>
      </c>
      <c r="C23" s="58" t="s">
        <v>60</v>
      </c>
      <c r="D23" s="71" t="s">
        <v>61</v>
      </c>
      <c r="E23" s="37"/>
      <c r="F23" s="37"/>
      <c r="G23" s="37"/>
    </row>
    <row r="24" spans="1:8" x14ac:dyDescent="0.25">
      <c r="A24" s="37"/>
      <c r="B24" s="37"/>
      <c r="C24" s="42"/>
      <c r="D24" s="37"/>
      <c r="E24" s="37"/>
      <c r="F24" s="37"/>
      <c r="G24" s="37"/>
      <c r="H24" s="37"/>
    </row>
    <row r="25" spans="1:8" x14ac:dyDescent="0.25">
      <c r="A25" s="37"/>
      <c r="B25" s="37"/>
      <c r="C25" s="42"/>
      <c r="D25" s="37"/>
      <c r="E25" s="37"/>
      <c r="F25" s="37"/>
      <c r="G25" s="37"/>
      <c r="H25" s="37"/>
    </row>
    <row r="26" spans="1:8" ht="60" x14ac:dyDescent="0.25">
      <c r="A26" s="37">
        <v>2</v>
      </c>
      <c r="B26" s="59" t="s">
        <v>8</v>
      </c>
      <c r="C26" s="58" t="s">
        <v>57</v>
      </c>
      <c r="D26" s="60"/>
      <c r="E26" s="37"/>
      <c r="F26" s="37"/>
      <c r="G26" s="37"/>
      <c r="H26" s="37"/>
    </row>
    <row r="27" spans="1:8" x14ac:dyDescent="0.25">
      <c r="A27" s="37"/>
      <c r="B27" s="38"/>
      <c r="C27" s="42"/>
      <c r="D27" s="37"/>
      <c r="E27" s="37"/>
      <c r="F27" s="37"/>
      <c r="G27" s="37"/>
      <c r="H27" s="37"/>
    </row>
    <row r="28" spans="1:8" ht="45" x14ac:dyDescent="0.25">
      <c r="A28" s="37"/>
      <c r="B28" s="59" t="s">
        <v>9</v>
      </c>
      <c r="C28" s="64" t="s">
        <v>53</v>
      </c>
      <c r="D28" s="60"/>
      <c r="E28" s="37"/>
      <c r="F28" s="37"/>
      <c r="G28" s="37"/>
      <c r="H28" s="37"/>
    </row>
    <row r="29" spans="1:8" x14ac:dyDescent="0.25">
      <c r="A29" s="37"/>
      <c r="B29" s="38"/>
      <c r="C29" s="42"/>
      <c r="D29" s="37"/>
      <c r="E29" s="37"/>
      <c r="F29" s="37"/>
      <c r="G29" s="37"/>
      <c r="H29" s="37"/>
    </row>
    <row r="30" spans="1:8" ht="30" x14ac:dyDescent="0.25">
      <c r="A30">
        <v>3</v>
      </c>
      <c r="B30" s="59" t="s">
        <v>10</v>
      </c>
      <c r="C30" s="58" t="s">
        <v>51</v>
      </c>
      <c r="D30" s="60"/>
    </row>
    <row r="31" spans="1:8" x14ac:dyDescent="0.25">
      <c r="C31" s="43"/>
    </row>
    <row r="32" spans="1:8" ht="29.25" customHeight="1" x14ac:dyDescent="0.25">
      <c r="A32">
        <v>4</v>
      </c>
      <c r="B32" s="59" t="s">
        <v>6</v>
      </c>
      <c r="C32" s="58" t="s">
        <v>49</v>
      </c>
      <c r="D32" s="60"/>
    </row>
    <row r="33" spans="1:4" x14ac:dyDescent="0.25">
      <c r="C33" s="43"/>
    </row>
    <row r="34" spans="1:4" ht="30" x14ac:dyDescent="0.25">
      <c r="A34">
        <v>5</v>
      </c>
      <c r="B34" s="59" t="s">
        <v>7</v>
      </c>
      <c r="C34" s="58" t="s">
        <v>52</v>
      </c>
      <c r="D34" s="60"/>
    </row>
    <row r="37" spans="1:4" x14ac:dyDescent="0.25">
      <c r="A37" s="65" t="s">
        <v>21</v>
      </c>
      <c r="B37" s="66"/>
    </row>
    <row r="38" spans="1:4" x14ac:dyDescent="0.25">
      <c r="A38" s="37">
        <v>1</v>
      </c>
      <c r="B38" s="59" t="s">
        <v>5</v>
      </c>
      <c r="C38" s="58" t="s">
        <v>62</v>
      </c>
      <c r="D38" s="71" t="s">
        <v>61</v>
      </c>
    </row>
    <row r="39" spans="1:4" x14ac:dyDescent="0.25">
      <c r="A39" s="37"/>
      <c r="B39" s="37"/>
      <c r="C39" s="42"/>
    </row>
    <row r="40" spans="1:4" x14ac:dyDescent="0.25">
      <c r="A40" s="37"/>
      <c r="B40" s="37"/>
      <c r="C40" s="42"/>
    </row>
    <row r="41" spans="1:4" x14ac:dyDescent="0.25">
      <c r="A41" s="37">
        <v>2</v>
      </c>
      <c r="B41" s="59" t="s">
        <v>12</v>
      </c>
      <c r="C41" s="67" t="s">
        <v>54</v>
      </c>
      <c r="D41" s="60"/>
    </row>
    <row r="42" spans="1:4" x14ac:dyDescent="0.25">
      <c r="A42" s="37"/>
      <c r="B42" s="38"/>
      <c r="C42" s="42"/>
    </row>
    <row r="43" spans="1:4" ht="30" x14ac:dyDescent="0.25">
      <c r="A43">
        <v>3</v>
      </c>
      <c r="B43" s="59" t="s">
        <v>13</v>
      </c>
      <c r="C43" s="58" t="s">
        <v>51</v>
      </c>
      <c r="D43" s="60"/>
    </row>
    <row r="44" spans="1:4" x14ac:dyDescent="0.25">
      <c r="C44" s="43"/>
    </row>
    <row r="45" spans="1:4" ht="33.75" customHeight="1" x14ac:dyDescent="0.25">
      <c r="A45">
        <v>4</v>
      </c>
      <c r="B45" s="59" t="s">
        <v>14</v>
      </c>
      <c r="C45" s="58" t="s">
        <v>49</v>
      </c>
      <c r="D45" s="60"/>
    </row>
    <row r="46" spans="1:4" x14ac:dyDescent="0.25">
      <c r="C46" s="43"/>
    </row>
    <row r="47" spans="1:4" ht="30" x14ac:dyDescent="0.25">
      <c r="A47">
        <v>5</v>
      </c>
      <c r="B47" s="59" t="s">
        <v>15</v>
      </c>
      <c r="C47" s="58" t="s">
        <v>56</v>
      </c>
      <c r="D47" s="60"/>
    </row>
  </sheetData>
  <hyperlinks>
    <hyperlink ref="D7" r:id="rId1" xr:uid="{FFBF5AB7-7CBC-4F01-A400-57814791F701}"/>
    <hyperlink ref="D23" r:id="rId2" xr:uid="{88D824F2-DC9F-4001-B20A-2B08F70A76A7}"/>
    <hyperlink ref="D38" r:id="rId3" xr:uid="{43F69216-1FA1-4F7A-9906-3AC84CEC7297}"/>
  </hyperlinks>
  <pageMargins left="0.7" right="0.7" top="0.75" bottom="0.75" header="0.3" footer="0.3"/>
  <pageSetup paperSize="9" scale="72" orientation="landscape"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X6"/>
  <sheetViews>
    <sheetView tabSelected="1" workbookViewId="0">
      <selection activeCell="X3" sqref="X3"/>
    </sheetView>
  </sheetViews>
  <sheetFormatPr defaultRowHeight="15" x14ac:dyDescent="0.25"/>
  <cols>
    <col min="1" max="1" width="32.42578125" customWidth="1"/>
    <col min="2" max="20" width="10.5703125" customWidth="1"/>
    <col min="21" max="21" width="7.7109375" style="1" customWidth="1"/>
    <col min="22" max="22" width="10.5703125" style="1" customWidth="1"/>
    <col min="23" max="24" width="10.5703125" customWidth="1"/>
  </cols>
  <sheetData>
    <row r="1" spans="1:24" s="48" customFormat="1" ht="75" customHeight="1" x14ac:dyDescent="0.25">
      <c r="A1" s="49" t="s">
        <v>2</v>
      </c>
      <c r="B1" s="46"/>
      <c r="C1" s="70" t="s">
        <v>17</v>
      </c>
      <c r="D1" s="70"/>
      <c r="E1" s="70"/>
      <c r="F1" s="70" t="s">
        <v>18</v>
      </c>
      <c r="G1" s="70"/>
      <c r="H1" s="70"/>
      <c r="I1" s="70" t="s">
        <v>19</v>
      </c>
      <c r="J1" s="70"/>
      <c r="K1" s="70"/>
      <c r="L1" s="70" t="s">
        <v>18</v>
      </c>
      <c r="M1" s="70"/>
      <c r="N1" s="70"/>
      <c r="O1" s="70" t="s">
        <v>19</v>
      </c>
      <c r="P1" s="70"/>
      <c r="Q1" s="70"/>
      <c r="R1" s="70" t="s">
        <v>20</v>
      </c>
      <c r="S1" s="70"/>
      <c r="T1" s="70"/>
      <c r="U1" s="47"/>
      <c r="V1" s="47"/>
      <c r="W1" s="46"/>
      <c r="X1" s="46"/>
    </row>
    <row r="2" spans="1:24" s="16" customFormat="1" ht="139.5" customHeight="1" x14ac:dyDescent="0.25">
      <c r="A2" s="8" t="s">
        <v>0</v>
      </c>
      <c r="B2" s="9" t="s">
        <v>23</v>
      </c>
      <c r="C2" s="31" t="s">
        <v>24</v>
      </c>
      <c r="D2" s="32" t="s">
        <v>25</v>
      </c>
      <c r="E2" s="33" t="s">
        <v>26</v>
      </c>
      <c r="F2" s="31" t="s">
        <v>24</v>
      </c>
      <c r="G2" s="32" t="s">
        <v>25</v>
      </c>
      <c r="H2" s="33" t="s">
        <v>26</v>
      </c>
      <c r="I2" s="10" t="s">
        <v>27</v>
      </c>
      <c r="J2" s="11" t="s">
        <v>28</v>
      </c>
      <c r="K2" s="12" t="s">
        <v>29</v>
      </c>
      <c r="L2" s="10" t="s">
        <v>27</v>
      </c>
      <c r="M2" s="11" t="s">
        <v>30</v>
      </c>
      <c r="N2" s="12" t="s">
        <v>29</v>
      </c>
      <c r="O2" s="13" t="s">
        <v>31</v>
      </c>
      <c r="P2" s="14" t="s">
        <v>32</v>
      </c>
      <c r="Q2" s="15" t="s">
        <v>33</v>
      </c>
      <c r="R2" s="13" t="s">
        <v>34</v>
      </c>
      <c r="S2" s="14" t="s">
        <v>32</v>
      </c>
      <c r="T2" s="15" t="s">
        <v>33</v>
      </c>
      <c r="U2" s="20"/>
      <c r="V2" s="28" t="s">
        <v>35</v>
      </c>
      <c r="W2" s="29" t="s">
        <v>36</v>
      </c>
      <c r="X2" s="30" t="s">
        <v>37</v>
      </c>
    </row>
    <row r="3" spans="1:24" s="7" customFormat="1" ht="12.75" x14ac:dyDescent="0.2">
      <c r="A3" s="2" t="s">
        <v>3</v>
      </c>
      <c r="B3" s="18">
        <v>0</v>
      </c>
      <c r="C3" s="44">
        <v>0</v>
      </c>
      <c r="D3" s="34">
        <f>C3*59*3</f>
        <v>0</v>
      </c>
      <c r="E3" s="35">
        <f>D3*B3</f>
        <v>0</v>
      </c>
      <c r="F3" s="44">
        <v>0</v>
      </c>
      <c r="G3" s="36">
        <f>F3*59*3</f>
        <v>0</v>
      </c>
      <c r="H3" s="35">
        <f>G3*B3</f>
        <v>0</v>
      </c>
      <c r="I3" s="44">
        <v>0</v>
      </c>
      <c r="J3" s="3">
        <f>I3*73*3</f>
        <v>0</v>
      </c>
      <c r="K3" s="4">
        <f>J3*B3</f>
        <v>0</v>
      </c>
      <c r="L3" s="44">
        <v>0</v>
      </c>
      <c r="M3" s="3">
        <f>L3*73*3</f>
        <v>0</v>
      </c>
      <c r="N3" s="4">
        <f>M3*B3</f>
        <v>0</v>
      </c>
      <c r="O3" s="45">
        <v>0</v>
      </c>
      <c r="P3" s="5">
        <f>O3*54*3</f>
        <v>0</v>
      </c>
      <c r="Q3" s="6">
        <f>P3*B3</f>
        <v>0</v>
      </c>
      <c r="R3" s="45">
        <v>0</v>
      </c>
      <c r="S3" s="5">
        <f>R3*54*3</f>
        <v>0</v>
      </c>
      <c r="T3" s="6">
        <f>S3*B3</f>
        <v>0</v>
      </c>
      <c r="U3" s="17"/>
      <c r="V3" s="35">
        <f>SUM(E3+H3)/5</f>
        <v>0</v>
      </c>
      <c r="W3" s="4">
        <f>SUM(K3+N3)/4</f>
        <v>0</v>
      </c>
      <c r="X3" s="6">
        <f>SUM(Q3+T3)/3</f>
        <v>0</v>
      </c>
    </row>
    <row r="4" spans="1:24" s="19" customFormat="1" ht="12.75" x14ac:dyDescent="0.2">
      <c r="A4" s="21"/>
      <c r="B4" s="23"/>
      <c r="C4" s="23"/>
      <c r="D4" s="23"/>
      <c r="E4" s="23"/>
      <c r="F4" s="23"/>
      <c r="G4" s="23"/>
      <c r="H4" s="23"/>
      <c r="I4" s="24"/>
      <c r="J4" s="22"/>
      <c r="K4" s="25"/>
      <c r="L4" s="25"/>
      <c r="M4" s="22"/>
      <c r="N4" s="25"/>
      <c r="O4" s="26"/>
      <c r="P4" s="22"/>
      <c r="Q4" s="25"/>
      <c r="R4" s="25"/>
      <c r="S4" s="25"/>
      <c r="T4" s="25"/>
      <c r="U4" s="27"/>
      <c r="V4" s="23"/>
      <c r="W4" s="25"/>
      <c r="X4" s="25"/>
    </row>
    <row r="5" spans="1:24" s="19" customFormat="1" ht="12.75" x14ac:dyDescent="0.2">
      <c r="A5" s="21"/>
      <c r="B5" s="23"/>
      <c r="C5" s="23"/>
      <c r="D5" s="23"/>
      <c r="E5" s="23"/>
      <c r="F5" s="23"/>
      <c r="G5" s="23"/>
      <c r="H5" s="23"/>
      <c r="I5" s="24"/>
      <c r="J5" s="22"/>
      <c r="K5" s="25"/>
      <c r="L5" s="25"/>
      <c r="M5" s="22"/>
      <c r="N5" s="25"/>
      <c r="O5" s="26"/>
      <c r="P5" s="22"/>
      <c r="Q5" s="25"/>
      <c r="R5" s="25"/>
      <c r="S5" s="25"/>
      <c r="T5" s="25"/>
      <c r="U5" s="27"/>
      <c r="V5" s="23"/>
      <c r="W5" s="25"/>
      <c r="X5" s="25"/>
    </row>
    <row r="6" spans="1:24" s="7" customFormat="1" ht="12.75" x14ac:dyDescent="0.2">
      <c r="A6" s="2" t="s">
        <v>4</v>
      </c>
      <c r="B6" s="18">
        <v>0</v>
      </c>
      <c r="C6" s="44">
        <v>0</v>
      </c>
      <c r="D6" s="34">
        <f>C6*109*2.2</f>
        <v>0</v>
      </c>
      <c r="E6" s="35">
        <f>D6*B6</f>
        <v>0</v>
      </c>
      <c r="F6" s="44">
        <v>0</v>
      </c>
      <c r="G6" s="36">
        <f>F6*109*2.2</f>
        <v>0</v>
      </c>
      <c r="H6" s="35">
        <f>G6*B6</f>
        <v>0</v>
      </c>
      <c r="I6" s="44">
        <v>0</v>
      </c>
      <c r="J6" s="3">
        <f>I6*86*2.2</f>
        <v>0</v>
      </c>
      <c r="K6" s="4">
        <f>J6*B6</f>
        <v>0</v>
      </c>
      <c r="L6" s="44">
        <v>0</v>
      </c>
      <c r="M6" s="3">
        <f>L6*86*2.2</f>
        <v>0</v>
      </c>
      <c r="N6" s="4">
        <f>M6*B6</f>
        <v>0</v>
      </c>
      <c r="O6" s="45">
        <v>0</v>
      </c>
      <c r="P6" s="5">
        <f>O6*64*2.2</f>
        <v>0</v>
      </c>
      <c r="Q6" s="6">
        <f>P6*B6</f>
        <v>0</v>
      </c>
      <c r="R6" s="45">
        <v>0</v>
      </c>
      <c r="S6" s="5">
        <f>R6*64*2.2</f>
        <v>0</v>
      </c>
      <c r="T6" s="6">
        <f>S6*B6</f>
        <v>0</v>
      </c>
      <c r="U6" s="17"/>
      <c r="V6" s="35">
        <f>SUM(E6+H6)/5</f>
        <v>0</v>
      </c>
      <c r="W6" s="4">
        <f>SUM(K6+N6)/4</f>
        <v>0</v>
      </c>
      <c r="X6" s="6">
        <f>SUM(Q6+T6)/3</f>
        <v>0</v>
      </c>
    </row>
  </sheetData>
  <mergeCells count="6">
    <mergeCell ref="I1:K1"/>
    <mergeCell ref="L1:N1"/>
    <mergeCell ref="O1:Q1"/>
    <mergeCell ref="R1:T1"/>
    <mergeCell ref="C1:E1"/>
    <mergeCell ref="F1:H1"/>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99"/>
  </sheetPr>
  <dimension ref="A1:X6"/>
  <sheetViews>
    <sheetView workbookViewId="0">
      <selection activeCell="K12" sqref="K12"/>
    </sheetView>
  </sheetViews>
  <sheetFormatPr defaultRowHeight="15" x14ac:dyDescent="0.25"/>
  <cols>
    <col min="1" max="1" width="39.140625" customWidth="1"/>
    <col min="2" max="20" width="10.5703125" customWidth="1"/>
    <col min="21" max="22" width="10.5703125" style="1" customWidth="1"/>
    <col min="23" max="24" width="10.5703125" customWidth="1"/>
  </cols>
  <sheetData>
    <row r="1" spans="1:24" s="48" customFormat="1" ht="81.599999999999994" customHeight="1" x14ac:dyDescent="0.25">
      <c r="A1" s="51" t="s">
        <v>1</v>
      </c>
      <c r="B1" s="46"/>
      <c r="C1" s="70" t="s">
        <v>40</v>
      </c>
      <c r="D1" s="70"/>
      <c r="E1" s="70"/>
      <c r="F1" s="70" t="s">
        <v>39</v>
      </c>
      <c r="G1" s="70"/>
      <c r="H1" s="70"/>
      <c r="I1" s="70" t="s">
        <v>58</v>
      </c>
      <c r="J1" s="70"/>
      <c r="K1" s="70"/>
      <c r="L1" s="70" t="s">
        <v>38</v>
      </c>
      <c r="M1" s="70"/>
      <c r="N1" s="70"/>
      <c r="O1" s="70" t="s">
        <v>59</v>
      </c>
      <c r="P1" s="70"/>
      <c r="Q1" s="70"/>
      <c r="R1" s="70" t="s">
        <v>38</v>
      </c>
      <c r="S1" s="70"/>
      <c r="T1" s="70"/>
      <c r="U1" s="47"/>
      <c r="V1" s="47"/>
      <c r="W1" s="46"/>
      <c r="X1" s="46"/>
    </row>
    <row r="2" spans="1:24" s="16" customFormat="1" ht="139.5" customHeight="1" x14ac:dyDescent="0.25">
      <c r="A2" s="8" t="s">
        <v>0</v>
      </c>
      <c r="B2" s="9" t="s">
        <v>23</v>
      </c>
      <c r="C2" s="31" t="s">
        <v>24</v>
      </c>
      <c r="D2" s="32" t="s">
        <v>25</v>
      </c>
      <c r="E2" s="33" t="s">
        <v>26</v>
      </c>
      <c r="F2" s="52" t="s">
        <v>24</v>
      </c>
      <c r="G2" s="53" t="s">
        <v>25</v>
      </c>
      <c r="H2" s="54" t="s">
        <v>26</v>
      </c>
      <c r="I2" s="10" t="s">
        <v>27</v>
      </c>
      <c r="J2" s="11" t="s">
        <v>28</v>
      </c>
      <c r="K2" s="12" t="s">
        <v>29</v>
      </c>
      <c r="L2" s="68" t="s">
        <v>27</v>
      </c>
      <c r="M2" s="68" t="s">
        <v>30</v>
      </c>
      <c r="N2" s="68" t="s">
        <v>29</v>
      </c>
      <c r="O2" s="13" t="s">
        <v>31</v>
      </c>
      <c r="P2" s="14" t="s">
        <v>32</v>
      </c>
      <c r="Q2" s="15" t="s">
        <v>33</v>
      </c>
      <c r="R2" s="69" t="s">
        <v>34</v>
      </c>
      <c r="S2" s="69" t="s">
        <v>32</v>
      </c>
      <c r="T2" s="69" t="s">
        <v>33</v>
      </c>
      <c r="U2" s="20"/>
      <c r="V2" s="28" t="s">
        <v>35</v>
      </c>
      <c r="W2" s="29" t="s">
        <v>36</v>
      </c>
      <c r="X2" s="30" t="s">
        <v>37</v>
      </c>
    </row>
    <row r="3" spans="1:24" s="7" customFormat="1" ht="12.75" x14ac:dyDescent="0.2">
      <c r="A3" s="2" t="s">
        <v>3</v>
      </c>
      <c r="B3" s="18">
        <v>8.5399999999999991</v>
      </c>
      <c r="C3" s="44">
        <v>0</v>
      </c>
      <c r="D3" s="34">
        <f>C3*59*3</f>
        <v>0</v>
      </c>
      <c r="E3" s="35">
        <f>D3*B3</f>
        <v>0</v>
      </c>
      <c r="F3" s="44">
        <v>0</v>
      </c>
      <c r="G3" s="56">
        <f>F3*59*3</f>
        <v>0</v>
      </c>
      <c r="H3" s="55">
        <f>B3*G3</f>
        <v>0</v>
      </c>
      <c r="I3" s="44">
        <v>0</v>
      </c>
      <c r="J3" s="3">
        <f>I3*73*3</f>
        <v>0</v>
      </c>
      <c r="K3" s="4">
        <f>J3*B3</f>
        <v>0</v>
      </c>
      <c r="L3" s="44">
        <v>0</v>
      </c>
      <c r="M3" s="3">
        <f>L3*73*6</f>
        <v>0</v>
      </c>
      <c r="N3" s="4">
        <f>M3*B3</f>
        <v>0</v>
      </c>
      <c r="O3" s="45">
        <v>0</v>
      </c>
      <c r="P3" s="5">
        <f>O3*54*3</f>
        <v>0</v>
      </c>
      <c r="Q3" s="6">
        <f>P3*B3</f>
        <v>0</v>
      </c>
      <c r="R3" s="45">
        <v>0</v>
      </c>
      <c r="S3" s="5">
        <f>R3*54*6</f>
        <v>0</v>
      </c>
      <c r="T3" s="6">
        <f>S3*B3</f>
        <v>0</v>
      </c>
      <c r="U3" s="17"/>
      <c r="V3" s="35">
        <f>(E3+H3)/5</f>
        <v>0</v>
      </c>
      <c r="W3" s="4">
        <f>SUM(K3+N3)/4</f>
        <v>0</v>
      </c>
      <c r="X3" s="6">
        <f>SUM(Q3+T3)/3</f>
        <v>0</v>
      </c>
    </row>
    <row r="4" spans="1:24" x14ac:dyDescent="0.25">
      <c r="I4" s="24"/>
      <c r="J4" s="22"/>
      <c r="K4" s="25"/>
      <c r="L4" s="25"/>
      <c r="M4" s="22"/>
      <c r="N4" s="25"/>
      <c r="O4" s="26"/>
      <c r="P4" s="22"/>
      <c r="Q4" s="25"/>
      <c r="R4" s="25"/>
      <c r="S4" s="25"/>
      <c r="T4" s="25"/>
      <c r="V4"/>
    </row>
    <row r="5" spans="1:24" x14ac:dyDescent="0.25">
      <c r="I5" s="24"/>
      <c r="J5" s="22"/>
      <c r="K5" s="25"/>
      <c r="L5" s="25"/>
      <c r="M5" s="22"/>
      <c r="N5" s="25"/>
      <c r="O5" s="26"/>
      <c r="P5" s="22"/>
      <c r="Q5" s="25"/>
      <c r="R5" s="25"/>
      <c r="S5" s="25"/>
      <c r="T5" s="25"/>
      <c r="V5"/>
    </row>
    <row r="6" spans="1:24" s="7" customFormat="1" ht="12.75" x14ac:dyDescent="0.2">
      <c r="A6" s="2" t="s">
        <v>4</v>
      </c>
      <c r="B6" s="18">
        <v>8.5399999999999991</v>
      </c>
      <c r="C6" s="44">
        <v>0</v>
      </c>
      <c r="D6" s="34">
        <f>C6*109*2.2</f>
        <v>0</v>
      </c>
      <c r="E6" s="35">
        <f>D6*B6</f>
        <v>0</v>
      </c>
      <c r="F6" s="44">
        <v>0</v>
      </c>
      <c r="G6" s="56">
        <f>F6*109*2.2</f>
        <v>0</v>
      </c>
      <c r="H6" s="55">
        <f>B6*G6</f>
        <v>0</v>
      </c>
      <c r="I6" s="44">
        <v>0</v>
      </c>
      <c r="J6" s="3">
        <f>I6*86*2.2</f>
        <v>0</v>
      </c>
      <c r="K6" s="4">
        <f>J6*B6</f>
        <v>0</v>
      </c>
      <c r="L6" s="44">
        <v>0</v>
      </c>
      <c r="M6" s="3">
        <f>L6*86*4.4</f>
        <v>0</v>
      </c>
      <c r="N6" s="4">
        <f>M6*B6</f>
        <v>0</v>
      </c>
      <c r="O6" s="45">
        <v>0</v>
      </c>
      <c r="P6" s="5">
        <f>O6*64*2.2</f>
        <v>0</v>
      </c>
      <c r="Q6" s="6">
        <f>P6*B6</f>
        <v>0</v>
      </c>
      <c r="R6" s="45">
        <v>0</v>
      </c>
      <c r="S6" s="5">
        <f>R6*64*4.4</f>
        <v>0</v>
      </c>
      <c r="T6" s="6">
        <f>S6*B6</f>
        <v>0</v>
      </c>
      <c r="U6" s="17"/>
      <c r="V6" s="35">
        <f>(E6+H6)/5</f>
        <v>0</v>
      </c>
      <c r="W6" s="4">
        <f>SUM(K6+N6)/4</f>
        <v>0</v>
      </c>
      <c r="X6" s="6">
        <f>SUM(Q6+T6)/3</f>
        <v>0</v>
      </c>
    </row>
  </sheetData>
  <mergeCells count="6">
    <mergeCell ref="C1:E1"/>
    <mergeCell ref="I1:K1"/>
    <mergeCell ref="L1:N1"/>
    <mergeCell ref="O1:Q1"/>
    <mergeCell ref="R1:T1"/>
    <mergeCell ref="F1:H1"/>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5E017-48A5-4688-897F-C41AACC90FC6}">
  <sheetPr>
    <tabColor rgb="FF00B0F0"/>
  </sheetPr>
  <dimension ref="A1:O6"/>
  <sheetViews>
    <sheetView workbookViewId="0">
      <selection activeCell="O6" sqref="O6"/>
    </sheetView>
  </sheetViews>
  <sheetFormatPr defaultRowHeight="15" x14ac:dyDescent="0.25"/>
  <cols>
    <col min="1" max="1" width="39.140625" customWidth="1"/>
    <col min="3" max="5" width="10.5703125" customWidth="1"/>
    <col min="6" max="6" width="10.5703125" style="1" customWidth="1"/>
    <col min="7" max="8" width="10.5703125" customWidth="1"/>
    <col min="9" max="11" width="11" customWidth="1"/>
    <col min="13" max="13" width="9.42578125" customWidth="1"/>
    <col min="14" max="14" width="9.7109375" customWidth="1"/>
    <col min="15" max="15" width="10.140625" customWidth="1"/>
  </cols>
  <sheetData>
    <row r="1" spans="1:15" s="48" customFormat="1" ht="82.5" customHeight="1" x14ac:dyDescent="0.25">
      <c r="A1" s="50" t="s">
        <v>16</v>
      </c>
      <c r="B1" s="46"/>
      <c r="C1" s="70" t="s">
        <v>55</v>
      </c>
      <c r="D1" s="70"/>
      <c r="E1" s="70"/>
      <c r="F1" s="70" t="s">
        <v>38</v>
      </c>
      <c r="G1" s="70"/>
      <c r="H1" s="70"/>
      <c r="I1" s="70" t="s">
        <v>38</v>
      </c>
      <c r="J1" s="70"/>
      <c r="K1" s="70"/>
      <c r="L1" s="47"/>
      <c r="M1" s="47"/>
      <c r="N1" s="46"/>
      <c r="O1" s="46"/>
    </row>
    <row r="2" spans="1:15" s="16" customFormat="1" ht="139.5" customHeight="1" x14ac:dyDescent="0.25">
      <c r="A2" s="8" t="s">
        <v>0</v>
      </c>
      <c r="B2" s="9" t="s">
        <v>23</v>
      </c>
      <c r="C2" s="31" t="s">
        <v>24</v>
      </c>
      <c r="D2" s="32" t="s">
        <v>25</v>
      </c>
      <c r="E2" s="33" t="s">
        <v>26</v>
      </c>
      <c r="F2" s="68" t="s">
        <v>27</v>
      </c>
      <c r="G2" s="68" t="s">
        <v>30</v>
      </c>
      <c r="H2" s="68" t="s">
        <v>29</v>
      </c>
      <c r="I2" s="69" t="s">
        <v>34</v>
      </c>
      <c r="J2" s="69" t="s">
        <v>32</v>
      </c>
      <c r="K2" s="69" t="s">
        <v>33</v>
      </c>
      <c r="L2" s="20"/>
      <c r="M2" s="28" t="s">
        <v>35</v>
      </c>
      <c r="N2" s="29" t="s">
        <v>36</v>
      </c>
      <c r="O2" s="30" t="s">
        <v>37</v>
      </c>
    </row>
    <row r="3" spans="1:15" s="7" customFormat="1" ht="12.75" x14ac:dyDescent="0.2">
      <c r="A3" s="2" t="s">
        <v>3</v>
      </c>
      <c r="B3" s="18">
        <v>11.64</v>
      </c>
      <c r="C3" s="44">
        <v>0</v>
      </c>
      <c r="D3" s="34">
        <f>C3*59*3</f>
        <v>0</v>
      </c>
      <c r="E3" s="35">
        <f>D3*B3</f>
        <v>0</v>
      </c>
      <c r="F3" s="44">
        <v>0</v>
      </c>
      <c r="G3" s="3">
        <f>F3*73*6</f>
        <v>0</v>
      </c>
      <c r="H3" s="4">
        <f>G3*B3</f>
        <v>0</v>
      </c>
      <c r="I3" s="45">
        <v>0</v>
      </c>
      <c r="J3" s="5">
        <f>I3*54*6</f>
        <v>0</v>
      </c>
      <c r="K3" s="6">
        <f>J3*B3</f>
        <v>0</v>
      </c>
      <c r="L3" s="17"/>
      <c r="M3" s="35">
        <f>E3/5</f>
        <v>0</v>
      </c>
      <c r="N3" s="4">
        <f>H34/4</f>
        <v>0</v>
      </c>
      <c r="O3" s="6">
        <f>K3/3</f>
        <v>0</v>
      </c>
    </row>
    <row r="4" spans="1:15" x14ac:dyDescent="0.25">
      <c r="F4" s="25"/>
      <c r="G4" s="22"/>
      <c r="H4" s="25"/>
      <c r="I4" s="25"/>
      <c r="J4" s="25"/>
      <c r="K4" s="25"/>
      <c r="L4" s="1"/>
    </row>
    <row r="5" spans="1:15" x14ac:dyDescent="0.25">
      <c r="F5" s="25"/>
      <c r="G5" s="22"/>
      <c r="H5" s="25"/>
      <c r="I5" s="25"/>
      <c r="J5" s="25"/>
      <c r="K5" s="25"/>
      <c r="L5" s="1"/>
    </row>
    <row r="6" spans="1:15" s="7" customFormat="1" ht="12.75" x14ac:dyDescent="0.2">
      <c r="A6" s="2" t="s">
        <v>4</v>
      </c>
      <c r="B6" s="18">
        <v>11.64</v>
      </c>
      <c r="C6" s="44">
        <v>0</v>
      </c>
      <c r="D6" s="34">
        <f>C6*109*2.2</f>
        <v>0</v>
      </c>
      <c r="E6" s="35">
        <f>D6*B6</f>
        <v>0</v>
      </c>
      <c r="F6" s="44">
        <v>0</v>
      </c>
      <c r="G6" s="3">
        <f>F6*86*4.4</f>
        <v>0</v>
      </c>
      <c r="H6" s="4">
        <f>G6*B6</f>
        <v>0</v>
      </c>
      <c r="I6" s="45">
        <v>0</v>
      </c>
      <c r="J6" s="5">
        <f>I6*64*4.4</f>
        <v>0</v>
      </c>
      <c r="K6" s="6">
        <f>J6*B6</f>
        <v>0</v>
      </c>
      <c r="L6" s="17"/>
      <c r="M6" s="35">
        <f>E6/5</f>
        <v>0</v>
      </c>
      <c r="N6" s="4">
        <f>H37/4</f>
        <v>0</v>
      </c>
      <c r="O6" s="6">
        <f>K6/3</f>
        <v>0</v>
      </c>
    </row>
  </sheetData>
  <mergeCells count="3">
    <mergeCell ref="C1:E1"/>
    <mergeCell ref="F1:H1"/>
    <mergeCell ref="I1:K1"/>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3&amp;4yo</vt:lpstr>
      <vt:lpstr>2yo</vt:lpstr>
      <vt:lpstr>under 2yo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Vira Yurchenko</dc:creator>
  <cp:lastModifiedBy>Vira Yurchenko</cp:lastModifiedBy>
  <dcterms:created xsi:type="dcterms:W3CDTF">2023-06-14T13:04:48Z</dcterms:created>
  <dcterms:modified xsi:type="dcterms:W3CDTF">2026-02-26T14:34:33Z</dcterms:modified>
</cp:coreProperties>
</file>