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LLL\Early Yrs\EARLY YEARS\FEEE\FEEE FINANCE\EYSF 2023-24\Financial Guidance 2023-24\EY calculator\"/>
    </mc:Choice>
  </mc:AlternateContent>
  <xr:revisionPtr revIDLastSave="0" documentId="13_ncr:1_{854DD015-B949-45AB-9BFC-9DD7209EB749}" xr6:coauthVersionLast="47" xr6:coauthVersionMax="47" xr10:uidLastSave="{00000000-0000-0000-0000-000000000000}"/>
  <bookViews>
    <workbookView xWindow="-120" yWindow="-120" windowWidth="29040" windowHeight="15720" activeTab="1" xr2:uid="{00000000-000D-0000-FFFF-FFFF00000000}"/>
  </bookViews>
  <sheets>
    <sheet name="instructions" sheetId="7" r:id="rId1"/>
    <sheet name="3&amp;4yo" sheetId="5" r:id="rId2"/>
    <sheet name="2yo" sheetId="6" r:id="rId3"/>
    <sheet name="under 2yo"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8" l="1"/>
  <c r="G3" i="6"/>
  <c r="M3" i="5"/>
  <c r="J3" i="5"/>
  <c r="G6" i="8"/>
  <c r="H6" i="8" s="1"/>
  <c r="K6" i="8" s="1"/>
  <c r="D6" i="8"/>
  <c r="E6" i="8" s="1"/>
  <c r="J6" i="8" s="1"/>
  <c r="G3" i="8"/>
  <c r="H3" i="8" s="1"/>
  <c r="K3" i="8" s="1"/>
  <c r="E3" i="8"/>
  <c r="J3" i="8" s="1"/>
  <c r="J6" i="6"/>
  <c r="J3" i="6"/>
  <c r="G6" i="6"/>
  <c r="D6" i="6"/>
  <c r="D3" i="6"/>
  <c r="S6" i="5"/>
  <c r="S3" i="5"/>
  <c r="P6" i="5"/>
  <c r="P3" i="5"/>
  <c r="M6" i="5"/>
  <c r="J6" i="5"/>
  <c r="G6" i="5"/>
  <c r="G3" i="5"/>
  <c r="D6" i="5"/>
  <c r="D3" i="5"/>
  <c r="E6" i="6" l="1"/>
  <c r="M6" i="6" s="1"/>
  <c r="E3" i="6"/>
  <c r="K6" i="6"/>
  <c r="O6" i="6" s="1"/>
  <c r="H6" i="6"/>
  <c r="N6" i="6" s="1"/>
  <c r="H6" i="5" l="1"/>
  <c r="E6" i="5"/>
  <c r="H3" i="5"/>
  <c r="E3" i="5"/>
  <c r="T6" i="5"/>
  <c r="Q6" i="5"/>
  <c r="N6" i="5"/>
  <c r="K6" i="5"/>
  <c r="V3" i="5" l="1"/>
  <c r="X6" i="5"/>
  <c r="V6" i="5"/>
  <c r="W6" i="5"/>
  <c r="M3" i="6" l="1"/>
  <c r="K3" i="6" l="1"/>
  <c r="O3" i="6" s="1"/>
  <c r="H3" i="6"/>
  <c r="N3" i="6" s="1"/>
  <c r="T3" i="5" l="1"/>
  <c r="Q3" i="5"/>
  <c r="N3" i="5"/>
  <c r="K3" i="5"/>
  <c r="X3" i="5" l="1"/>
  <c r="W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Vira Yurchenko</author>
  </authors>
  <commentList>
    <comment ref="A3" authorId="0" shapeId="0" xr:uid="{00000000-0006-0000-0100-000001000000}">
      <text>
        <r>
          <rPr>
            <b/>
            <sz val="9"/>
            <color indexed="81"/>
            <rFont val="Tahoma"/>
            <family val="2"/>
          </rPr>
          <t>Vira Yurchenko:</t>
        </r>
        <r>
          <rPr>
            <sz val="9"/>
            <color indexed="81"/>
            <rFont val="Tahoma"/>
            <family val="2"/>
          </rPr>
          <t xml:space="preserve">
Please use this calculator if you are term time provider</t>
        </r>
      </text>
    </comment>
    <comment ref="A6" authorId="0" shapeId="0" xr:uid="{00000000-0006-0000-0100-000002000000}">
      <text>
        <r>
          <rPr>
            <b/>
            <sz val="9"/>
            <color indexed="81"/>
            <rFont val="Tahoma"/>
            <family val="2"/>
          </rPr>
          <t>Vira Yurchenko:</t>
        </r>
        <r>
          <rPr>
            <sz val="9"/>
            <color indexed="81"/>
            <rFont val="Tahoma"/>
            <family val="2"/>
          </rPr>
          <t xml:space="preserve">
Please use this calculator if you are all year round provider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Vira Yurchenko</author>
  </authors>
  <commentList>
    <comment ref="A3" authorId="0" shapeId="0" xr:uid="{00000000-0006-0000-0200-000001000000}">
      <text>
        <r>
          <rPr>
            <b/>
            <sz val="9"/>
            <color indexed="81"/>
            <rFont val="Tahoma"/>
            <family val="2"/>
          </rPr>
          <t>Vira Yurchenko:</t>
        </r>
        <r>
          <rPr>
            <sz val="9"/>
            <color indexed="81"/>
            <rFont val="Tahoma"/>
            <family val="2"/>
          </rPr>
          <t xml:space="preserve">
Please use this calculator if you are term time provider</t>
        </r>
      </text>
    </comment>
    <comment ref="A6" authorId="0" shapeId="0" xr:uid="{00000000-0006-0000-0200-000002000000}">
      <text>
        <r>
          <rPr>
            <b/>
            <sz val="9"/>
            <color indexed="81"/>
            <rFont val="Tahoma"/>
            <family val="2"/>
          </rPr>
          <t>Vira Yurchenko:</t>
        </r>
        <r>
          <rPr>
            <sz val="9"/>
            <color indexed="81"/>
            <rFont val="Tahoma"/>
            <family val="2"/>
          </rPr>
          <t xml:space="preserve">
Please use this calculator if you are all year round provider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Vira Yurchenko</author>
  </authors>
  <commentList>
    <comment ref="A3" authorId="0" shapeId="0" xr:uid="{E6CC75AB-BA6E-4908-9054-39F9541EC7D5}">
      <text>
        <r>
          <rPr>
            <b/>
            <sz val="9"/>
            <color indexed="81"/>
            <rFont val="Tahoma"/>
            <family val="2"/>
          </rPr>
          <t>Vira Yurchenko:</t>
        </r>
        <r>
          <rPr>
            <sz val="9"/>
            <color indexed="81"/>
            <rFont val="Tahoma"/>
            <family val="2"/>
          </rPr>
          <t xml:space="preserve">
Please use this calculator if you are term time provider</t>
        </r>
      </text>
    </comment>
    <comment ref="A6" authorId="0" shapeId="0" xr:uid="{F2D1009E-C327-4C1A-AC45-19E1C1DAB658}">
      <text>
        <r>
          <rPr>
            <b/>
            <sz val="9"/>
            <color indexed="81"/>
            <rFont val="Tahoma"/>
            <family val="2"/>
          </rPr>
          <t>Vira Yurchenko:</t>
        </r>
        <r>
          <rPr>
            <sz val="9"/>
            <color indexed="81"/>
            <rFont val="Tahoma"/>
            <family val="2"/>
          </rPr>
          <t xml:space="preserve">
Please use this calculator if you are all year round provider</t>
        </r>
      </text>
    </comment>
  </commentList>
</comments>
</file>

<file path=xl/sharedStrings.xml><?xml version="1.0" encoding="utf-8"?>
<sst xmlns="http://schemas.openxmlformats.org/spreadsheetml/2006/main" count="105" uniqueCount="63">
  <si>
    <t>School or Setting Name</t>
  </si>
  <si>
    <t>2YO</t>
  </si>
  <si>
    <t>3&amp;4YO</t>
  </si>
  <si>
    <t>38 weeks (term time)</t>
  </si>
  <si>
    <t>52 weeks (all year round)</t>
  </si>
  <si>
    <t>Column B</t>
  </si>
  <si>
    <t>Please enter the number of funded children that are claiming Universal hours</t>
  </si>
  <si>
    <t>Column E, H, K, N, Q, T</t>
  </si>
  <si>
    <t>Columns V, W, X</t>
  </si>
  <si>
    <t>Columns C, I and O</t>
  </si>
  <si>
    <t>Columns F, L and R</t>
  </si>
  <si>
    <t>Columns D, G, J, M, P, S</t>
  </si>
  <si>
    <t>Instructions for 3&amp;4yo calculator</t>
  </si>
  <si>
    <t>Columns C, F and I</t>
  </si>
  <si>
    <t>Columns D, G and J</t>
  </si>
  <si>
    <t>Column E, H and K</t>
  </si>
  <si>
    <t>Columns M, N and O</t>
  </si>
  <si>
    <t>PLEASE NOTE: ALL CELLS IN WHITE ON BOTH "3&amp;4yo" AND "2yo" TABS NEED TO BE FILLED IN</t>
  </si>
  <si>
    <r>
      <t xml:space="preserve">Please enter the number of funded children that are claiming Universal hours. </t>
    </r>
    <r>
      <rPr>
        <sz val="11"/>
        <color rgb="FFFF0000"/>
        <rFont val="Calibri"/>
        <family val="2"/>
        <scheme val="minor"/>
      </rPr>
      <t>If a child is taking up less than their full 15 hour entitlement (for 38 week providers) or 11 hours per week (for 52 week providers), then put them as an FTE portion of their full entitlement. For example, a child taking up the full 15 / 11 universal hours will be treated as "1" child, whereas, a child only taking up 6 hours per week will be treated as a "0.4" child in a term-time only setting and "0.55" in a 52 week setting</t>
    </r>
  </si>
  <si>
    <r>
      <t>Please enter the number of funded children that are claiming  Extended hours.</t>
    </r>
    <r>
      <rPr>
        <sz val="11"/>
        <color rgb="FFFF0000"/>
        <rFont val="Calibri"/>
        <family val="2"/>
        <scheme val="minor"/>
      </rPr>
      <t xml:space="preserve"> If a child is taking up less than their full 15 hour entitlement (for 38 week providers) or 11 hours per week (for 52 week providers), then put them as an FTE portion of their full entitlement. For example, a child taking up the full 15 / 11 extended hours will be treated as "1" child, whereas, a child only taking up 6 hours per week will be treated as a "0.4" child in a term-time only setting and "0.55" in a 52 week setting</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</si>
  <si>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calculate the total funding for the term. The formula is based on the number of total hours multiplied by hourly rate</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</si>
  <si>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calculate the total hours for the term. The formula is based on the number of children multiplied by number of funded days in the term and number of FEE hours per day</t>
    </r>
  </si>
  <si>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establish monthly payment. The formula is based on the total funding per term and divided into number of funded months in that term. E.g. Summer = 5 funded months, Autumn = 4 funded months, Spring = 3 funded months</t>
    </r>
  </si>
  <si>
    <t>Final 24-25 HOURLY RATE</t>
  </si>
  <si>
    <t>Summer Term 24 No of children</t>
  </si>
  <si>
    <t xml:space="preserve">Summer Apr - Aug 24 Total hours </t>
  </si>
  <si>
    <t>Total Payment for Summer period Apr-Aug 24</t>
  </si>
  <si>
    <t>Autumn Term 24 No of children</t>
  </si>
  <si>
    <t>Autumn Sep - Dec 24 Total hours</t>
  </si>
  <si>
    <t>Total Payment for Autumn Period Sep- Dec 24</t>
  </si>
  <si>
    <t xml:space="preserve">Autumn Sep - Dec 24 Total hours </t>
  </si>
  <si>
    <t>Spring Term 25 No of children</t>
  </si>
  <si>
    <t>Spring Jan - Mar 25 Total Hours</t>
  </si>
  <si>
    <t>Total Payment for Spring Period Jan - Mar 25</t>
  </si>
  <si>
    <t>Spring Term 25  No of children</t>
  </si>
  <si>
    <t>Monthly Sum24 payments</t>
  </si>
  <si>
    <t>Monthly Aut24 payments</t>
  </si>
  <si>
    <t>Monthly Spr25 payments</t>
  </si>
  <si>
    <t>UNDER 2YO</t>
  </si>
  <si>
    <t>This calculator can be used to work out your estimated budget for Financial Year 2024-25</t>
  </si>
  <si>
    <t>Please enter your hourly rate. Estimated Average total hourly rate for 2024-25 (base rate + deprivation supplement) is £5.37. Estimated Base Hourly rate is £5.19.</t>
  </si>
  <si>
    <r>
      <t>Please enter your hourly rate. Estimated Average total hourly rate for</t>
    </r>
    <r>
      <rPr>
        <u/>
        <sz val="11"/>
        <color theme="1"/>
        <rFont val="Calibri"/>
        <family val="2"/>
        <scheme val="minor"/>
      </rPr>
      <t xml:space="preserve"> 2YO </t>
    </r>
    <r>
      <rPr>
        <sz val="11"/>
        <color theme="1"/>
        <rFont val="Calibri"/>
        <family val="2"/>
        <scheme val="minor"/>
      </rPr>
      <t>for FY2024-25 (base rate + deprivation supplement) is £8.05. Estimated Base Hourly rate is £7.76</t>
    </r>
  </si>
  <si>
    <t>Instructions on how to use EY calculator for Financial Year 2024-2025</t>
  </si>
  <si>
    <t>UNIVERSAL Hours (equivalent to 570 hours per annum or 15 hrs per week term-time)</t>
  </si>
  <si>
    <t>EXTENDED ENTITLEMENT FOR WORKING FAMILIES (equivalent to 1140 hours per annum or 30 hrs per week term-time)</t>
  </si>
  <si>
    <t>UNIVERSAL HOURS                                             (equivalent to 570 hours per annum or 15 hrs per week term time)</t>
  </si>
  <si>
    <t>Monthly Summer 24 payments</t>
  </si>
  <si>
    <t>Monthly Autumn 24 payments</t>
  </si>
  <si>
    <t>Monthly Spring 25 payments</t>
  </si>
  <si>
    <t>EXTENDED ENTITLEMENT FOR WORKING FAMILIES                       (equivalent to 1140 hours per annum or 30 hrs per week term-time)</t>
  </si>
  <si>
    <t>DISADVANTAGED OR WORKING FAMILY CRITERIA                            (equivalent to 570 hours per annum or 15 hrs per week term-time)</t>
  </si>
  <si>
    <t>DISADVANTAGED OR WORKING FAMILY CRITERIA                             (equivalent to 570 hours per annum or 15 hrs per week term-time)</t>
  </si>
  <si>
    <t>DISADVANTAGED OR WORKING FAMILY CRITERIA                               (equivalent to 570 hours per annum or 15 hrs per week term-time)</t>
  </si>
  <si>
    <t>ENTITLEMENT FOR WORKING FAMILIES                                           (equivalent to 570 hours per annum or 15 hrs per week term-time)</t>
  </si>
  <si>
    <t>ENTITLEMENT FOR WORKING FAMILIES                                               (equivalent to 570 hours per annum or 15 hrs per week term-time)</t>
  </si>
  <si>
    <t>Instructions for under 2yo calculator</t>
  </si>
  <si>
    <t>Please enter your hourly rate. Estimated Average total hourly rate for under 2YO for FY2024-25 (base rate + deprivation supplement) is £10.96. Estimated Base Hourly rate is £10.58</t>
  </si>
  <si>
    <t>Columns C and F</t>
  </si>
  <si>
    <t>Columns D and G</t>
  </si>
  <si>
    <t>Column E and H</t>
  </si>
  <si>
    <t>Columns J and K</t>
  </si>
  <si>
    <r>
      <t xml:space="preserve">Please </t>
    </r>
    <r>
      <rPr>
        <u/>
        <sz val="11"/>
        <color theme="1"/>
        <rFont val="Calibri"/>
        <family val="2"/>
        <scheme val="minor"/>
      </rPr>
      <t>DON'T enter</t>
    </r>
    <r>
      <rPr>
        <sz val="11"/>
        <color theme="1"/>
        <rFont val="Calibri"/>
        <family val="2"/>
        <scheme val="minor"/>
      </rPr>
      <t xml:space="preserve"> any values into these fields as these are formula driven to establish monthly payment. The formula is based on the total funding per term and divided into number of funded months in that term. E.g.  Autumn = 4 funded months, Spring = 3 funded months</t>
    </r>
  </si>
  <si>
    <t>Instructions for 2yo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</si>
</sst>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164" formatCode="&quot;£&quot;#,##0.00"/>
    <numFmt numFmtId="165" formatCode="_-&quot;£&quot;* #,##0_-;\-&quot;£&quot;* #,##0_-;_-&quot;£&quot;* &quot;-&quot;??_-;_-@_-"/>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sz val="9"/>
      <color indexed="81"/>
      <name val="Tahoma"/>
      <family val="2"/>
    </font>
    <font>
      <b/>
      <sz val="9"/>
      <color indexed="81"/>
      <name val="Tahoma"/>
      <family val="2"/>
    </font>
    <font>
      <u/>
      <sz val="11"/>
      <color theme="10"/>
      <name val="Calibri"/>
      <family val="2"/>
      <scheme val="minor"/>
    </font>
    <font>
      <u/>
      <sz val="11"/>
      <color theme="1"/>
      <name val="Calibri"/>
      <family val="2"/>
      <scheme val="minor"/>
    </font>
    <font>
      <u/>
      <sz val="11"/>
      <color rgb="FFFF0000"/>
      <name val="Calibri"/>
      <family val="2"/>
      <scheme val="minor"/>
    </font>
    <font>
      <b/>
      <sz val="16"/>
      <color theme="1"/>
      <name val="Calibri"/>
      <family val="2"/>
      <scheme val="minor"/>
    </font>
    <font>
      <sz val="16"/>
      <color theme="1"/>
      <name val="Calibri"/>
      <family val="2"/>
      <scheme val="minor"/>
    </font>
    <font>
      <b/>
      <sz val="11"/>
      <color rgb="FF002060"/>
      <name val="Calibri"/>
      <family val="2"/>
      <scheme val="minor"/>
    </font>
    <font>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xf numFmtId="44" fontId="2" fillId="0" borderId="0" applyFont="0" applyFill="0" applyBorder="0" applyAlignment="0" applyProtection="0"/>
    <xf numFmtId="0" fontId="11" fillId="0" borderId="0" applyNumberFormat="0" applyFill="0" applyBorder="0" applyAlignment="0" applyProtection="0"/>
  </cellStyleXfs>
  <cellXfs count="55">
    <xf numFmtId="0" fontId="0" fillId="0" borderId="0" xfId="0"/>
    <xf numFmtId="0" fontId="0" fillId="0" borderId="0" xfId="0" applyFill="1"/>
    <xf numFmtId="0" fontId="3" fillId="2" borderId="1" xfId="0" applyFont="1" applyFill="1" applyBorder="1" applyAlignment="1">
      <alignment horizontal="left" vertical="top"/>
    </xf>
    <xf numFmtId="3" fontId="4" fillId="3" borderId="1" xfId="0" applyNumberFormat="1" applyFont="1" applyFill="1" applyBorder="1" applyAlignment="1">
      <alignment horizontal="center" vertical="top"/>
    </xf>
    <xf numFmtId="5" fontId="6" fillId="3" borderId="1" xfId="0" applyNumberFormat="1" applyFont="1" applyFill="1" applyBorder="1" applyAlignment="1">
      <alignment horizontal="center" vertical="top"/>
    </xf>
    <xf numFmtId="3" fontId="4" fillId="4" borderId="1" xfId="0" applyNumberFormat="1" applyFont="1" applyFill="1" applyBorder="1" applyAlignment="1">
      <alignment horizontal="center" vertical="top"/>
    </xf>
    <xf numFmtId="5" fontId="6" fillId="4" borderId="1" xfId="0" applyNumberFormat="1" applyFont="1" applyFill="1" applyBorder="1" applyAlignment="1">
      <alignment horizontal="center" vertical="top"/>
    </xf>
    <xf numFmtId="0" fontId="6" fillId="0" borderId="0" xfId="0" applyFont="1" applyAlignment="1">
      <alignment horizontal="left" vertical="top"/>
    </xf>
    <xf numFmtId="0" fontId="3" fillId="2" borderId="1" xfId="0" applyFont="1" applyFill="1" applyBorder="1" applyAlignment="1">
      <alignment horizontal="left" vertical="top" wrapText="1"/>
    </xf>
    <xf numFmtId="2" fontId="5" fillId="0" borderId="1" xfId="0" applyNumberFormat="1" applyFont="1" applyBorder="1" applyAlignment="1">
      <alignment horizontal="center" vertical="top" wrapText="1"/>
    </xf>
    <xf numFmtId="0" fontId="5" fillId="3" borderId="1" xfId="0"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165" fontId="5" fillId="3"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3" fontId="3" fillId="4" borderId="1" xfId="0" applyNumberFormat="1" applyFont="1" applyFill="1" applyBorder="1" applyAlignment="1">
      <alignment horizontal="center" vertical="top" wrapText="1"/>
    </xf>
    <xf numFmtId="165" fontId="5" fillId="4" borderId="1" xfId="0" applyNumberFormat="1" applyFont="1" applyFill="1" applyBorder="1" applyAlignment="1">
      <alignment horizontal="center" vertical="top" wrapText="1"/>
    </xf>
    <xf numFmtId="0" fontId="5" fillId="0" borderId="0" xfId="0" applyFont="1" applyAlignment="1">
      <alignment horizontal="left" vertical="top" wrapText="1"/>
    </xf>
    <xf numFmtId="5" fontId="6" fillId="0" borderId="1" xfId="1" applyNumberFormat="1" applyFont="1" applyFill="1" applyBorder="1" applyAlignment="1">
      <alignment horizontal="center" vertical="top"/>
    </xf>
    <xf numFmtId="164" fontId="8" fillId="0" borderId="1" xfId="0" applyNumberFormat="1" applyFont="1" applyBorder="1" applyAlignment="1">
      <alignment horizontal="center" vertical="top"/>
    </xf>
    <xf numFmtId="0" fontId="6" fillId="0" borderId="0" xfId="0" applyFont="1" applyFill="1" applyBorder="1" applyAlignment="1">
      <alignment horizontal="left" vertical="top"/>
    </xf>
    <xf numFmtId="165" fontId="5" fillId="0" borderId="1" xfId="1" applyNumberFormat="1" applyFont="1" applyFill="1" applyBorder="1" applyAlignment="1">
      <alignment horizontal="center" vertical="top" wrapText="1"/>
    </xf>
    <xf numFmtId="0" fontId="3" fillId="0" borderId="0" xfId="0" applyFont="1" applyFill="1" applyBorder="1" applyAlignment="1">
      <alignment horizontal="left" vertical="top"/>
    </xf>
    <xf numFmtId="3" fontId="4" fillId="0" borderId="0" xfId="0" applyNumberFormat="1" applyFont="1" applyFill="1" applyBorder="1" applyAlignment="1">
      <alignment horizontal="center" vertical="top"/>
    </xf>
    <xf numFmtId="164" fontId="8" fillId="0" borderId="0" xfId="0" applyNumberFormat="1" applyFont="1" applyFill="1" applyBorder="1" applyAlignment="1">
      <alignment horizontal="center" vertical="top"/>
    </xf>
    <xf numFmtId="1" fontId="7" fillId="0" borderId="0" xfId="0" applyNumberFormat="1" applyFont="1" applyFill="1" applyBorder="1" applyAlignment="1">
      <alignment horizontal="center" vertical="top"/>
    </xf>
    <xf numFmtId="5" fontId="6" fillId="0" borderId="0" xfId="0" applyNumberFormat="1" applyFont="1" applyFill="1" applyBorder="1" applyAlignment="1">
      <alignment horizontal="center" vertical="top"/>
    </xf>
    <xf numFmtId="1" fontId="6" fillId="0" borderId="0" xfId="0" applyNumberFormat="1" applyFont="1" applyFill="1" applyBorder="1" applyAlignment="1">
      <alignment horizontal="center"/>
    </xf>
    <xf numFmtId="5" fontId="6" fillId="0" borderId="0" xfId="1" applyNumberFormat="1" applyFont="1" applyFill="1" applyBorder="1" applyAlignment="1">
      <alignment horizontal="center" vertical="top"/>
    </xf>
    <xf numFmtId="0" fontId="5" fillId="6"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horizontal="left" vertical="top" wrapText="1"/>
    </xf>
    <xf numFmtId="1" fontId="5" fillId="6" borderId="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165" fontId="5" fillId="6" borderId="1" xfId="0" applyNumberFormat="1" applyFont="1" applyFill="1" applyBorder="1" applyAlignment="1">
      <alignment horizontal="center" vertical="top" wrapText="1"/>
    </xf>
    <xf numFmtId="3" fontId="4" fillId="6" borderId="1" xfId="0" applyNumberFormat="1" applyFont="1" applyFill="1" applyBorder="1" applyAlignment="1">
      <alignment horizontal="center" vertical="top"/>
    </xf>
    <xf numFmtId="5" fontId="6" fillId="6" borderId="1" xfId="0" applyNumberFormat="1" applyFont="1" applyFill="1" applyBorder="1" applyAlignment="1">
      <alignment horizontal="center" vertical="top"/>
    </xf>
    <xf numFmtId="37" fontId="6" fillId="6" borderId="1" xfId="0" applyNumberFormat="1" applyFont="1" applyFill="1" applyBorder="1" applyAlignment="1">
      <alignment horizontal="center" vertical="top"/>
    </xf>
    <xf numFmtId="0" fontId="1" fillId="0" borderId="0" xfId="0" applyFont="1"/>
    <xf numFmtId="0" fontId="0" fillId="0" borderId="0" xfId="0" applyBorder="1"/>
    <xf numFmtId="0" fontId="1" fillId="0" borderId="0" xfId="0" applyFont="1" applyBorder="1"/>
    <xf numFmtId="0" fontId="13" fillId="0" borderId="0" xfId="2" applyFont="1" applyBorder="1"/>
    <xf numFmtId="0" fontId="14" fillId="0" borderId="0" xfId="0" applyFont="1"/>
    <xf numFmtId="0" fontId="15" fillId="0" borderId="0" xfId="0" applyFont="1"/>
    <xf numFmtId="0" fontId="16" fillId="0" borderId="0" xfId="0" applyFont="1" applyFill="1"/>
    <xf numFmtId="0" fontId="0" fillId="0" borderId="0" xfId="0" applyBorder="1" applyAlignment="1">
      <alignment wrapText="1"/>
    </xf>
    <xf numFmtId="0" fontId="0" fillId="0" borderId="0" xfId="0" applyAlignment="1">
      <alignment wrapText="1"/>
    </xf>
    <xf numFmtId="1" fontId="7" fillId="0" borderId="1" xfId="0" applyNumberFormat="1" applyFont="1" applyFill="1" applyBorder="1" applyAlignment="1">
      <alignment horizontal="center" vertical="top"/>
    </xf>
    <xf numFmtId="1" fontId="7" fillId="0" borderId="1" xfId="0" applyNumberFormat="1" applyFont="1" applyFill="1" applyBorder="1" applyAlignment="1">
      <alignment horizontal="center"/>
    </xf>
    <xf numFmtId="0" fontId="17" fillId="0" borderId="0" xfId="0" applyFont="1"/>
    <xf numFmtId="0" fontId="5" fillId="5" borderId="2" xfId="0" applyFont="1"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0" borderId="0" xfId="0" applyAlignment="1">
      <alignment vertical="top" wrapText="1"/>
    </xf>
    <xf numFmtId="0" fontId="1" fillId="7" borderId="1" xfId="0" applyFont="1" applyFill="1" applyBorder="1" applyAlignment="1">
      <alignment vertical="top" wrapText="1"/>
    </xf>
    <xf numFmtId="0" fontId="1" fillId="0" borderId="1" xfId="0" applyNumberFormat="1" applyFont="1" applyBorder="1" applyAlignment="1">
      <alignment horizontal="center" vertical="top"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FF00"/>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H45"/>
  <sheetViews>
    <sheetView zoomScale="81" zoomScaleNormal="81" workbookViewId="0">
      <selection activeCell="B7" sqref="B7"/>
    </sheetView>
  </sheetViews>
  <sheetFormatPr defaultRowHeight="15" x14ac:dyDescent="0.25"/>
  <cols>
    <col min="1" max="1" width="6.140625" customWidth="1"/>
    <col min="2" max="2" width="22.7109375" customWidth="1"/>
    <col min="3" max="3" width="164.7109375" customWidth="1"/>
    <col min="4" max="4" width="4.85546875" bestFit="1" customWidth="1"/>
  </cols>
  <sheetData>
    <row r="1" spans="1:8" s="42" customFormat="1" ht="21" x14ac:dyDescent="0.35">
      <c r="A1" s="41" t="s">
        <v>42</v>
      </c>
      <c r="B1" s="41"/>
      <c r="C1" s="41"/>
      <c r="D1" s="41"/>
    </row>
    <row r="2" spans="1:8" s="41" customFormat="1" ht="21" x14ac:dyDescent="0.35">
      <c r="A2" s="41" t="s">
        <v>39</v>
      </c>
    </row>
    <row r="4" spans="1:8" x14ac:dyDescent="0.25">
      <c r="A4" s="48" t="s">
        <v>17</v>
      </c>
    </row>
    <row r="6" spans="1:8" x14ac:dyDescent="0.25">
      <c r="A6" s="43" t="s">
        <v>12</v>
      </c>
      <c r="B6" s="43"/>
      <c r="C6" s="43"/>
    </row>
    <row r="7" spans="1:8" x14ac:dyDescent="0.25">
      <c r="A7" s="38">
        <v>1</v>
      </c>
      <c r="B7" s="39" t="s">
        <v>5</v>
      </c>
      <c r="C7" s="44" t="s">
        <v>40</v>
      </c>
      <c r="D7" s="40"/>
      <c r="E7" s="38"/>
      <c r="F7" s="38"/>
      <c r="G7" s="38"/>
    </row>
    <row r="8" spans="1:8" x14ac:dyDescent="0.25">
      <c r="A8" s="38"/>
      <c r="B8" s="38"/>
      <c r="C8" s="44"/>
      <c r="D8" s="38"/>
      <c r="E8" s="38"/>
      <c r="F8" s="38"/>
      <c r="G8" s="38"/>
      <c r="H8" s="38"/>
    </row>
    <row r="9" spans="1:8" x14ac:dyDescent="0.25">
      <c r="A9" s="38"/>
      <c r="B9" s="38"/>
      <c r="C9" s="44"/>
      <c r="D9" s="38"/>
      <c r="E9" s="38"/>
      <c r="F9" s="38"/>
      <c r="G9" s="38"/>
      <c r="H9" s="38"/>
    </row>
    <row r="10" spans="1:8" ht="45" x14ac:dyDescent="0.25">
      <c r="A10" s="38">
        <v>2</v>
      </c>
      <c r="B10" s="39" t="s">
        <v>9</v>
      </c>
      <c r="C10" s="44" t="s">
        <v>18</v>
      </c>
      <c r="D10" s="38"/>
      <c r="E10" s="38"/>
      <c r="F10" s="38"/>
      <c r="G10" s="38"/>
      <c r="H10" s="38"/>
    </row>
    <row r="11" spans="1:8" x14ac:dyDescent="0.25">
      <c r="A11" s="38"/>
      <c r="B11" s="39"/>
      <c r="C11" s="44"/>
      <c r="D11" s="38"/>
      <c r="E11" s="38"/>
      <c r="F11" s="38"/>
      <c r="G11" s="38"/>
      <c r="H11" s="38"/>
    </row>
    <row r="12" spans="1:8" ht="45" x14ac:dyDescent="0.25">
      <c r="A12" s="38">
        <v>3</v>
      </c>
      <c r="B12" s="39" t="s">
        <v>10</v>
      </c>
      <c r="C12" s="44" t="s">
        <v>19</v>
      </c>
      <c r="D12" s="38"/>
      <c r="E12" s="38"/>
      <c r="F12" s="38"/>
      <c r="G12" s="38"/>
      <c r="H12" s="38"/>
    </row>
    <row r="13" spans="1:8" x14ac:dyDescent="0.25">
      <c r="C13" s="45"/>
    </row>
    <row r="14" spans="1:8" ht="30" x14ac:dyDescent="0.25">
      <c r="A14">
        <v>4</v>
      </c>
      <c r="B14" s="37" t="s">
        <v>11</v>
      </c>
      <c r="C14" s="45" t="s">
        <v>21</v>
      </c>
    </row>
    <row r="15" spans="1:8" x14ac:dyDescent="0.25">
      <c r="C15" s="45"/>
    </row>
    <row r="16" spans="1:8" ht="30" x14ac:dyDescent="0.25">
      <c r="A16">
        <v>5</v>
      </c>
      <c r="B16" s="37" t="s">
        <v>7</v>
      </c>
      <c r="C16" s="45" t="s">
        <v>20</v>
      </c>
    </row>
    <row r="17" spans="1:8" x14ac:dyDescent="0.25">
      <c r="C17" s="45"/>
    </row>
    <row r="18" spans="1:8" ht="30" x14ac:dyDescent="0.25">
      <c r="A18">
        <v>6</v>
      </c>
      <c r="B18" s="37" t="s">
        <v>8</v>
      </c>
      <c r="C18" s="45" t="s">
        <v>22</v>
      </c>
    </row>
    <row r="19" spans="1:8" x14ac:dyDescent="0.25">
      <c r="C19" s="45"/>
    </row>
    <row r="20" spans="1:8" x14ac:dyDescent="0.25">
      <c r="C20" s="45"/>
    </row>
    <row r="21" spans="1:8" x14ac:dyDescent="0.25">
      <c r="C21" s="45"/>
    </row>
    <row r="22" spans="1:8" x14ac:dyDescent="0.25">
      <c r="A22" s="43" t="s">
        <v>62</v>
      </c>
      <c r="B22" s="43"/>
      <c r="C22" s="45"/>
    </row>
    <row r="23" spans="1:8" x14ac:dyDescent="0.25">
      <c r="A23" s="38">
        <v>1</v>
      </c>
      <c r="B23" s="39" t="s">
        <v>5</v>
      </c>
      <c r="C23" s="38" t="s">
        <v>41</v>
      </c>
      <c r="D23" s="40"/>
      <c r="E23" s="38"/>
      <c r="F23" s="38"/>
      <c r="G23" s="38"/>
    </row>
    <row r="24" spans="1:8" x14ac:dyDescent="0.25">
      <c r="A24" s="38"/>
      <c r="B24" s="38"/>
      <c r="C24" s="44"/>
      <c r="D24" s="38"/>
      <c r="E24" s="38"/>
      <c r="F24" s="38"/>
      <c r="G24" s="38"/>
      <c r="H24" s="38"/>
    </row>
    <row r="25" spans="1:8" x14ac:dyDescent="0.25">
      <c r="A25" s="38"/>
      <c r="B25" s="38"/>
      <c r="C25" s="44"/>
      <c r="D25" s="38"/>
      <c r="E25" s="38"/>
      <c r="F25" s="38"/>
      <c r="G25" s="38"/>
      <c r="H25" s="38"/>
    </row>
    <row r="26" spans="1:8" x14ac:dyDescent="0.25">
      <c r="A26" s="38">
        <v>2</v>
      </c>
      <c r="B26" s="39" t="s">
        <v>13</v>
      </c>
      <c r="C26" s="44" t="s">
        <v>6</v>
      </c>
      <c r="D26" s="38"/>
      <c r="E26" s="38"/>
      <c r="F26" s="38"/>
      <c r="G26" s="38"/>
      <c r="H26" s="38"/>
    </row>
    <row r="27" spans="1:8" x14ac:dyDescent="0.25">
      <c r="A27" s="38"/>
      <c r="B27" s="39"/>
      <c r="C27" s="44"/>
      <c r="D27" s="38"/>
      <c r="E27" s="38"/>
      <c r="F27" s="38"/>
      <c r="G27" s="38"/>
      <c r="H27" s="38"/>
    </row>
    <row r="28" spans="1:8" ht="30" x14ac:dyDescent="0.25">
      <c r="A28">
        <v>3</v>
      </c>
      <c r="B28" s="37" t="s">
        <v>14</v>
      </c>
      <c r="C28" s="45" t="s">
        <v>21</v>
      </c>
    </row>
    <row r="29" spans="1:8" x14ac:dyDescent="0.25">
      <c r="C29" s="45"/>
    </row>
    <row r="30" spans="1:8" ht="30" x14ac:dyDescent="0.25">
      <c r="A30">
        <v>4</v>
      </c>
      <c r="B30" s="37" t="s">
        <v>15</v>
      </c>
      <c r="C30" s="45" t="s">
        <v>20</v>
      </c>
    </row>
    <row r="31" spans="1:8" x14ac:dyDescent="0.25">
      <c r="C31" s="45"/>
    </row>
    <row r="32" spans="1:8" ht="30" x14ac:dyDescent="0.25">
      <c r="A32">
        <v>5</v>
      </c>
      <c r="B32" s="37" t="s">
        <v>16</v>
      </c>
      <c r="C32" s="45" t="s">
        <v>22</v>
      </c>
    </row>
    <row r="35" spans="1:3" x14ac:dyDescent="0.25">
      <c r="A35" s="43" t="s">
        <v>55</v>
      </c>
    </row>
    <row r="36" spans="1:3" x14ac:dyDescent="0.25">
      <c r="A36" s="38">
        <v>1</v>
      </c>
      <c r="B36" s="39" t="s">
        <v>5</v>
      </c>
      <c r="C36" s="38" t="s">
        <v>56</v>
      </c>
    </row>
    <row r="37" spans="1:3" x14ac:dyDescent="0.25">
      <c r="A37" s="38"/>
      <c r="B37" s="38"/>
      <c r="C37" s="44"/>
    </row>
    <row r="38" spans="1:3" x14ac:dyDescent="0.25">
      <c r="A38" s="38"/>
      <c r="B38" s="38"/>
      <c r="C38" s="44"/>
    </row>
    <row r="39" spans="1:3" x14ac:dyDescent="0.25">
      <c r="A39" s="38">
        <v>2</v>
      </c>
      <c r="B39" s="39" t="s">
        <v>57</v>
      </c>
      <c r="C39" s="44" t="s">
        <v>6</v>
      </c>
    </row>
    <row r="40" spans="1:3" x14ac:dyDescent="0.25">
      <c r="A40" s="38"/>
      <c r="B40" s="39"/>
      <c r="C40" s="44"/>
    </row>
    <row r="41" spans="1:3" ht="30" x14ac:dyDescent="0.25">
      <c r="A41">
        <v>3</v>
      </c>
      <c r="B41" s="37" t="s">
        <v>58</v>
      </c>
      <c r="C41" s="45" t="s">
        <v>21</v>
      </c>
    </row>
    <row r="42" spans="1:3" x14ac:dyDescent="0.25">
      <c r="C42" s="45"/>
    </row>
    <row r="43" spans="1:3" ht="30" x14ac:dyDescent="0.25">
      <c r="A43">
        <v>4</v>
      </c>
      <c r="B43" s="37" t="s">
        <v>59</v>
      </c>
      <c r="C43" s="45" t="s">
        <v>20</v>
      </c>
    </row>
    <row r="44" spans="1:3" x14ac:dyDescent="0.25">
      <c r="C44" s="45"/>
    </row>
    <row r="45" spans="1:3" ht="30" x14ac:dyDescent="0.25">
      <c r="A45">
        <v>5</v>
      </c>
      <c r="B45" s="37" t="s">
        <v>60</v>
      </c>
      <c r="C45" s="45" t="s">
        <v>61</v>
      </c>
    </row>
  </sheetData>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X6"/>
  <sheetViews>
    <sheetView tabSelected="1" workbookViewId="0">
      <selection activeCell="X3" sqref="X3"/>
    </sheetView>
  </sheetViews>
  <sheetFormatPr defaultRowHeight="15" x14ac:dyDescent="0.25"/>
  <cols>
    <col min="1" max="1" width="32.42578125" customWidth="1"/>
    <col min="2" max="20" width="10.5703125" customWidth="1"/>
    <col min="21" max="21" width="7.7109375" style="1" customWidth="1"/>
    <col min="22" max="22" width="10.5703125" style="1" customWidth="1"/>
    <col min="23" max="24" width="10.5703125" customWidth="1"/>
  </cols>
  <sheetData>
    <row r="1" spans="1:24" s="52" customFormat="1" ht="66" customHeight="1" x14ac:dyDescent="0.25">
      <c r="A1" s="53" t="s">
        <v>2</v>
      </c>
      <c r="B1" s="50"/>
      <c r="C1" s="54" t="s">
        <v>43</v>
      </c>
      <c r="D1" s="54"/>
      <c r="E1" s="54"/>
      <c r="F1" s="54" t="s">
        <v>44</v>
      </c>
      <c r="G1" s="54"/>
      <c r="H1" s="54"/>
      <c r="I1" s="54" t="s">
        <v>45</v>
      </c>
      <c r="J1" s="54"/>
      <c r="K1" s="54"/>
      <c r="L1" s="54" t="s">
        <v>44</v>
      </c>
      <c r="M1" s="54"/>
      <c r="N1" s="54"/>
      <c r="O1" s="54" t="s">
        <v>45</v>
      </c>
      <c r="P1" s="54"/>
      <c r="Q1" s="54"/>
      <c r="R1" s="54" t="s">
        <v>49</v>
      </c>
      <c r="S1" s="54"/>
      <c r="T1" s="54"/>
      <c r="U1" s="51"/>
      <c r="V1" s="51"/>
      <c r="W1" s="50"/>
      <c r="X1" s="50"/>
    </row>
    <row r="2" spans="1:24" s="16" customFormat="1" ht="139.5" customHeight="1" x14ac:dyDescent="0.25">
      <c r="A2" s="8" t="s">
        <v>0</v>
      </c>
      <c r="B2" s="9" t="s">
        <v>23</v>
      </c>
      <c r="C2" s="31" t="s">
        <v>24</v>
      </c>
      <c r="D2" s="32" t="s">
        <v>25</v>
      </c>
      <c r="E2" s="33" t="s">
        <v>26</v>
      </c>
      <c r="F2" s="31" t="s">
        <v>24</v>
      </c>
      <c r="G2" s="32" t="s">
        <v>25</v>
      </c>
      <c r="H2" s="33" t="s">
        <v>26</v>
      </c>
      <c r="I2" s="10" t="s">
        <v>27</v>
      </c>
      <c r="J2" s="11" t="s">
        <v>28</v>
      </c>
      <c r="K2" s="12" t="s">
        <v>29</v>
      </c>
      <c r="L2" s="10" t="s">
        <v>27</v>
      </c>
      <c r="M2" s="11" t="s">
        <v>30</v>
      </c>
      <c r="N2" s="12" t="s">
        <v>29</v>
      </c>
      <c r="O2" s="13" t="s">
        <v>31</v>
      </c>
      <c r="P2" s="14" t="s">
        <v>32</v>
      </c>
      <c r="Q2" s="15" t="s">
        <v>33</v>
      </c>
      <c r="R2" s="13" t="s">
        <v>34</v>
      </c>
      <c r="S2" s="14" t="s">
        <v>32</v>
      </c>
      <c r="T2" s="15" t="s">
        <v>33</v>
      </c>
      <c r="U2" s="20"/>
      <c r="V2" s="28" t="s">
        <v>35</v>
      </c>
      <c r="W2" s="29" t="s">
        <v>36</v>
      </c>
      <c r="X2" s="30" t="s">
        <v>37</v>
      </c>
    </row>
    <row r="3" spans="1:24" s="7" customFormat="1" ht="12.75" x14ac:dyDescent="0.2">
      <c r="A3" s="2" t="s">
        <v>3</v>
      </c>
      <c r="B3" s="18">
        <v>0</v>
      </c>
      <c r="C3" s="46">
        <v>0</v>
      </c>
      <c r="D3" s="34">
        <f>C3*65*3</f>
        <v>0</v>
      </c>
      <c r="E3" s="35">
        <f>D3*B3</f>
        <v>0</v>
      </c>
      <c r="F3" s="46">
        <v>0</v>
      </c>
      <c r="G3" s="36">
        <f>F3*65*3</f>
        <v>0</v>
      </c>
      <c r="H3" s="35">
        <f>G3*B3</f>
        <v>0</v>
      </c>
      <c r="I3" s="46">
        <v>0</v>
      </c>
      <c r="J3" s="3">
        <f>I3*72*3</f>
        <v>0</v>
      </c>
      <c r="K3" s="4">
        <f>J3*B3</f>
        <v>0</v>
      </c>
      <c r="L3" s="46">
        <v>0</v>
      </c>
      <c r="M3" s="3">
        <f>L3*72*3</f>
        <v>0</v>
      </c>
      <c r="N3" s="4">
        <f>M3*B3</f>
        <v>0</v>
      </c>
      <c r="O3" s="47">
        <v>0</v>
      </c>
      <c r="P3" s="5">
        <f>O3*59*3</f>
        <v>0</v>
      </c>
      <c r="Q3" s="6">
        <f>P3*B3</f>
        <v>0</v>
      </c>
      <c r="R3" s="47">
        <v>0</v>
      </c>
      <c r="S3" s="5">
        <f>R3*59*3</f>
        <v>0</v>
      </c>
      <c r="T3" s="6">
        <f>S3*B3</f>
        <v>0</v>
      </c>
      <c r="U3" s="17"/>
      <c r="V3" s="35">
        <f>SUM(E3+H3)/5</f>
        <v>0</v>
      </c>
      <c r="W3" s="4">
        <f>SUM(K3+N3)/4</f>
        <v>0</v>
      </c>
      <c r="X3" s="6">
        <f>SUM(Q3+T3)/3</f>
        <v>0</v>
      </c>
    </row>
    <row r="4" spans="1:24" s="19" customFormat="1" ht="12.75" x14ac:dyDescent="0.2">
      <c r="A4" s="21"/>
      <c r="B4" s="23"/>
      <c r="C4" s="23"/>
      <c r="D4" s="23"/>
      <c r="E4" s="23"/>
      <c r="F4" s="23"/>
      <c r="G4" s="23"/>
      <c r="H4" s="23"/>
      <c r="I4" s="24"/>
      <c r="J4" s="22"/>
      <c r="K4" s="25"/>
      <c r="L4" s="25"/>
      <c r="M4" s="22"/>
      <c r="N4" s="25"/>
      <c r="O4" s="26"/>
      <c r="P4" s="22"/>
      <c r="Q4" s="25"/>
      <c r="R4" s="25"/>
      <c r="S4" s="25"/>
      <c r="T4" s="25"/>
      <c r="U4" s="27"/>
      <c r="V4" s="23"/>
      <c r="W4" s="25"/>
      <c r="X4" s="25"/>
    </row>
    <row r="5" spans="1:24" s="19" customFormat="1" ht="12.75" x14ac:dyDescent="0.2">
      <c r="A5" s="21"/>
      <c r="B5" s="23"/>
      <c r="C5" s="23"/>
      <c r="D5" s="23"/>
      <c r="E5" s="23"/>
      <c r="F5" s="23"/>
      <c r="G5" s="23"/>
      <c r="H5" s="23"/>
      <c r="I5" s="24"/>
      <c r="J5" s="22"/>
      <c r="K5" s="25"/>
      <c r="L5" s="25"/>
      <c r="M5" s="22"/>
      <c r="N5" s="25"/>
      <c r="O5" s="26"/>
      <c r="P5" s="22"/>
      <c r="Q5" s="25"/>
      <c r="R5" s="25"/>
      <c r="S5" s="25"/>
      <c r="T5" s="25"/>
      <c r="U5" s="27"/>
      <c r="V5" s="23"/>
      <c r="W5" s="25"/>
      <c r="X5" s="25"/>
    </row>
    <row r="6" spans="1:24" s="7" customFormat="1" ht="12.75" x14ac:dyDescent="0.2">
      <c r="A6" s="2" t="s">
        <v>4</v>
      </c>
      <c r="B6" s="18">
        <v>0</v>
      </c>
      <c r="C6" s="46">
        <v>0</v>
      </c>
      <c r="D6" s="34">
        <f>C6*110*2.2</f>
        <v>0</v>
      </c>
      <c r="E6" s="35">
        <f>D6*B6</f>
        <v>0</v>
      </c>
      <c r="F6" s="46">
        <v>0</v>
      </c>
      <c r="G6" s="36">
        <f>F6*110*2.2</f>
        <v>0</v>
      </c>
      <c r="H6" s="35">
        <f>G6*B6</f>
        <v>0</v>
      </c>
      <c r="I6" s="46">
        <v>0</v>
      </c>
      <c r="J6" s="3">
        <f>I6*86*2.2</f>
        <v>0</v>
      </c>
      <c r="K6" s="4">
        <f>J6*B6</f>
        <v>0</v>
      </c>
      <c r="L6" s="46">
        <v>0</v>
      </c>
      <c r="M6" s="3">
        <f>L6*86*2.2</f>
        <v>0</v>
      </c>
      <c r="N6" s="4">
        <f>M6*B6</f>
        <v>0</v>
      </c>
      <c r="O6" s="47">
        <v>0</v>
      </c>
      <c r="P6" s="5">
        <f>O6*64*2.2</f>
        <v>0</v>
      </c>
      <c r="Q6" s="6">
        <f>P6*B6</f>
        <v>0</v>
      </c>
      <c r="R6" s="47">
        <v>0</v>
      </c>
      <c r="S6" s="5">
        <f>R6*64*2.2</f>
        <v>0</v>
      </c>
      <c r="T6" s="6">
        <f>S6*B6</f>
        <v>0</v>
      </c>
      <c r="U6" s="17"/>
      <c r="V6" s="35">
        <f>SUM(E6+H6)/5</f>
        <v>0</v>
      </c>
      <c r="W6" s="4">
        <f>SUM(K6+N6)/4</f>
        <v>0</v>
      </c>
      <c r="X6" s="6">
        <f>SUM(Q6+T6)/3</f>
        <v>0</v>
      </c>
    </row>
  </sheetData>
  <mergeCells count="6">
    <mergeCell ref="I1:K1"/>
    <mergeCell ref="L1:N1"/>
    <mergeCell ref="O1:Q1"/>
    <mergeCell ref="R1:T1"/>
    <mergeCell ref="C1:E1"/>
    <mergeCell ref="F1:H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6"/>
  <sheetViews>
    <sheetView workbookViewId="0">
      <selection activeCell="O6" sqref="O6"/>
    </sheetView>
  </sheetViews>
  <sheetFormatPr defaultRowHeight="15" x14ac:dyDescent="0.25"/>
  <cols>
    <col min="1" max="1" width="39.140625" customWidth="1"/>
    <col min="2" max="11" width="10.5703125" customWidth="1"/>
    <col min="12" max="13" width="10.5703125" style="1" customWidth="1"/>
    <col min="14" max="15" width="10.5703125" customWidth="1"/>
  </cols>
  <sheetData>
    <row r="1" spans="1:15" s="52" customFormat="1" ht="81.599999999999994" customHeight="1" x14ac:dyDescent="0.25">
      <c r="A1" s="49" t="s">
        <v>1</v>
      </c>
      <c r="B1" s="50"/>
      <c r="C1" s="54" t="s">
        <v>50</v>
      </c>
      <c r="D1" s="54"/>
      <c r="E1" s="54"/>
      <c r="F1" s="54" t="s">
        <v>51</v>
      </c>
      <c r="G1" s="54"/>
      <c r="H1" s="54"/>
      <c r="I1" s="54" t="s">
        <v>52</v>
      </c>
      <c r="J1" s="54"/>
      <c r="K1" s="54"/>
      <c r="L1" s="51"/>
      <c r="M1" s="51"/>
      <c r="N1" s="50"/>
      <c r="O1" s="50"/>
    </row>
    <row r="2" spans="1:15" s="16" customFormat="1" ht="139.5" customHeight="1" x14ac:dyDescent="0.25">
      <c r="A2" s="8" t="s">
        <v>0</v>
      </c>
      <c r="B2" s="9" t="s">
        <v>23</v>
      </c>
      <c r="C2" s="31" t="s">
        <v>24</v>
      </c>
      <c r="D2" s="32" t="s">
        <v>25</v>
      </c>
      <c r="E2" s="33" t="s">
        <v>26</v>
      </c>
      <c r="F2" s="10" t="s">
        <v>27</v>
      </c>
      <c r="G2" s="11" t="s">
        <v>28</v>
      </c>
      <c r="H2" s="12" t="s">
        <v>29</v>
      </c>
      <c r="I2" s="13" t="s">
        <v>31</v>
      </c>
      <c r="J2" s="14" t="s">
        <v>32</v>
      </c>
      <c r="K2" s="15" t="s">
        <v>33</v>
      </c>
      <c r="L2" s="20"/>
      <c r="M2" s="28" t="s">
        <v>46</v>
      </c>
      <c r="N2" s="29" t="s">
        <v>47</v>
      </c>
      <c r="O2" s="30" t="s">
        <v>48</v>
      </c>
    </row>
    <row r="3" spans="1:15" s="7" customFormat="1" ht="12.75" x14ac:dyDescent="0.2">
      <c r="A3" s="2" t="s">
        <v>3</v>
      </c>
      <c r="B3" s="18">
        <v>0</v>
      </c>
      <c r="C3" s="46">
        <v>0</v>
      </c>
      <c r="D3" s="34">
        <f>C3*65*3</f>
        <v>0</v>
      </c>
      <c r="E3" s="35">
        <f>D3*B3</f>
        <v>0</v>
      </c>
      <c r="F3" s="46">
        <v>0</v>
      </c>
      <c r="G3" s="3">
        <f>F3*72*3</f>
        <v>0</v>
      </c>
      <c r="H3" s="4">
        <f>G3*B3</f>
        <v>0</v>
      </c>
      <c r="I3" s="47">
        <v>0</v>
      </c>
      <c r="J3" s="5">
        <f>I3*59*3</f>
        <v>0</v>
      </c>
      <c r="K3" s="6">
        <f>J3*B3</f>
        <v>0</v>
      </c>
      <c r="L3" s="17"/>
      <c r="M3" s="35">
        <f>E3/5</f>
        <v>0</v>
      </c>
      <c r="N3" s="4">
        <f>H3/4</f>
        <v>0</v>
      </c>
      <c r="O3" s="6">
        <f>K3/3</f>
        <v>0</v>
      </c>
    </row>
    <row r="4" spans="1:15" x14ac:dyDescent="0.25">
      <c r="M4"/>
    </row>
    <row r="5" spans="1:15" x14ac:dyDescent="0.25">
      <c r="M5"/>
    </row>
    <row r="6" spans="1:15" s="7" customFormat="1" ht="12.75" x14ac:dyDescent="0.2">
      <c r="A6" s="2" t="s">
        <v>4</v>
      </c>
      <c r="B6" s="18">
        <v>0</v>
      </c>
      <c r="C6" s="46">
        <v>0</v>
      </c>
      <c r="D6" s="34">
        <f>C6*110*2.2</f>
        <v>0</v>
      </c>
      <c r="E6" s="35">
        <f>D6*B6</f>
        <v>0</v>
      </c>
      <c r="F6" s="46">
        <v>0</v>
      </c>
      <c r="G6" s="3">
        <f>F6*86*2.2</f>
        <v>0</v>
      </c>
      <c r="H6" s="4">
        <f>G6*B6</f>
        <v>0</v>
      </c>
      <c r="I6" s="47">
        <v>0</v>
      </c>
      <c r="J6" s="5">
        <f>I6*64*2.2</f>
        <v>0</v>
      </c>
      <c r="K6" s="6">
        <f>J6*B6</f>
        <v>0</v>
      </c>
      <c r="L6" s="17"/>
      <c r="M6" s="35">
        <f>E6/5</f>
        <v>0</v>
      </c>
      <c r="N6" s="4">
        <f>H6/4</f>
        <v>0</v>
      </c>
      <c r="O6" s="6">
        <f>K6/3</f>
        <v>0</v>
      </c>
    </row>
  </sheetData>
  <mergeCells count="3">
    <mergeCell ref="F1:H1"/>
    <mergeCell ref="I1:K1"/>
    <mergeCell ref="C1:E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E017-48A5-4688-897F-C41AACC90FC6}">
  <sheetPr>
    <tabColor rgb="FFFFC000"/>
  </sheetPr>
  <dimension ref="A1:K6"/>
  <sheetViews>
    <sheetView workbookViewId="0">
      <selection activeCell="G6" sqref="G6"/>
    </sheetView>
  </sheetViews>
  <sheetFormatPr defaultRowHeight="15" x14ac:dyDescent="0.25"/>
  <cols>
    <col min="1" max="1" width="39.140625" customWidth="1"/>
    <col min="3" max="8" width="10.5703125" customWidth="1"/>
    <col min="9" max="9" width="10.5703125" style="1" customWidth="1"/>
    <col min="10" max="11" width="10.5703125" customWidth="1"/>
  </cols>
  <sheetData>
    <row r="1" spans="1:11" s="52" customFormat="1" ht="82.5" customHeight="1" x14ac:dyDescent="0.25">
      <c r="A1" s="49" t="s">
        <v>38</v>
      </c>
      <c r="B1" s="50"/>
      <c r="C1" s="54" t="s">
        <v>53</v>
      </c>
      <c r="D1" s="54"/>
      <c r="E1" s="54"/>
      <c r="F1" s="54" t="s">
        <v>54</v>
      </c>
      <c r="G1" s="54"/>
      <c r="H1" s="54"/>
      <c r="I1" s="51"/>
      <c r="J1" s="50"/>
      <c r="K1" s="50"/>
    </row>
    <row r="2" spans="1:11" s="16" customFormat="1" ht="139.5" customHeight="1" x14ac:dyDescent="0.25">
      <c r="A2" s="8" t="s">
        <v>0</v>
      </c>
      <c r="B2" s="9" t="s">
        <v>23</v>
      </c>
      <c r="C2" s="10" t="s">
        <v>27</v>
      </c>
      <c r="D2" s="11" t="s">
        <v>28</v>
      </c>
      <c r="E2" s="12" t="s">
        <v>29</v>
      </c>
      <c r="F2" s="13" t="s">
        <v>31</v>
      </c>
      <c r="G2" s="14" t="s">
        <v>32</v>
      </c>
      <c r="H2" s="15" t="s">
        <v>33</v>
      </c>
      <c r="I2" s="20"/>
      <c r="J2" s="29" t="s">
        <v>36</v>
      </c>
      <c r="K2" s="30" t="s">
        <v>37</v>
      </c>
    </row>
    <row r="3" spans="1:11" s="7" customFormat="1" ht="12.75" x14ac:dyDescent="0.2">
      <c r="A3" s="2" t="s">
        <v>3</v>
      </c>
      <c r="B3" s="18">
        <v>0</v>
      </c>
      <c r="C3" s="46">
        <v>0</v>
      </c>
      <c r="D3" s="3">
        <f>C3*72*3</f>
        <v>0</v>
      </c>
      <c r="E3" s="4">
        <f>D3*B3</f>
        <v>0</v>
      </c>
      <c r="F3" s="47">
        <v>0</v>
      </c>
      <c r="G3" s="5">
        <f>F3*59*3</f>
        <v>0</v>
      </c>
      <c r="H3" s="6">
        <f>G3*B3</f>
        <v>0</v>
      </c>
      <c r="I3" s="17"/>
      <c r="J3" s="4">
        <f>E3/4</f>
        <v>0</v>
      </c>
      <c r="K3" s="6">
        <f>H3/3</f>
        <v>0</v>
      </c>
    </row>
    <row r="6" spans="1:11" s="7" customFormat="1" ht="12.75" x14ac:dyDescent="0.2">
      <c r="A6" s="2" t="s">
        <v>4</v>
      </c>
      <c r="B6" s="18">
        <v>0</v>
      </c>
      <c r="C6" s="46">
        <v>0</v>
      </c>
      <c r="D6" s="3">
        <f>C6*86*2.2</f>
        <v>0</v>
      </c>
      <c r="E6" s="4">
        <f>D6*B6</f>
        <v>0</v>
      </c>
      <c r="F6" s="47">
        <v>0</v>
      </c>
      <c r="G6" s="5">
        <f>F6*64*2.2</f>
        <v>0</v>
      </c>
      <c r="H6" s="6">
        <f>G6*B6</f>
        <v>0</v>
      </c>
      <c r="I6" s="17"/>
      <c r="J6" s="4">
        <f>E6/4</f>
        <v>0</v>
      </c>
      <c r="K6" s="6">
        <f>H6/3</f>
        <v>0</v>
      </c>
    </row>
  </sheetData>
  <mergeCells count="2">
    <mergeCell ref="C1:E1"/>
    <mergeCell ref="F1:H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3&amp;4yo</vt:lpstr>
      <vt:lpstr>2yo</vt:lpstr>
      <vt:lpstr>under 2yo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Vira Yurchenko</dc:creator>
  <cp:lastModifiedBy>Vira Yurchenko</cp:lastModifiedBy>
  <dcterms:created xsi:type="dcterms:W3CDTF">2023-06-14T13:04:48Z</dcterms:created>
  <dcterms:modified xsi:type="dcterms:W3CDTF">2024-01-22T12:58:42Z</dcterms:modified>
</cp:coreProperties>
</file>