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LLL\Early Yrs\EARLY YEARS\FEEE\FEEE FINANCE\EYSF 2023-24\Financial Guidance 2023-24\EY calculator\"/>
    </mc:Choice>
  </mc:AlternateContent>
  <xr:revisionPtr revIDLastSave="0" documentId="13_ncr:1_{1BC39747-F7E4-4D4F-A037-2FA2D7152549}" xr6:coauthVersionLast="47" xr6:coauthVersionMax="47" xr10:uidLastSave="{00000000-0000-0000-0000-000000000000}"/>
  <bookViews>
    <workbookView xWindow="-120" yWindow="-120" windowWidth="29040" windowHeight="15840" activeTab="1" xr2:uid="{00000000-000D-0000-FFFF-FFFF00000000}"/>
  </bookViews>
  <sheets>
    <sheet name="instructions" sheetId="7" r:id="rId1"/>
    <sheet name="3&amp;4yo" sheetId="5" r:id="rId2"/>
    <sheet name="2yo"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6" l="1"/>
  <c r="G6" i="6"/>
  <c r="D6" i="6" l="1"/>
  <c r="E6" i="6" s="1"/>
  <c r="M6" i="6" s="1"/>
  <c r="D3" i="6"/>
  <c r="E3" i="6" s="1"/>
  <c r="K6" i="6"/>
  <c r="O6" i="6" s="1"/>
  <c r="H6" i="6"/>
  <c r="N6" i="6" s="1"/>
  <c r="S6" i="5"/>
  <c r="P6" i="5"/>
  <c r="M6" i="5" l="1"/>
  <c r="J6" i="5"/>
  <c r="G6" i="5" l="1"/>
  <c r="H6" i="5" s="1"/>
  <c r="D6" i="5"/>
  <c r="E6" i="5" s="1"/>
  <c r="G3" i="5"/>
  <c r="H3" i="5" s="1"/>
  <c r="D3" i="5"/>
  <c r="E3" i="5" s="1"/>
  <c r="T6" i="5"/>
  <c r="Q6" i="5"/>
  <c r="N6" i="5"/>
  <c r="K6" i="5"/>
  <c r="V3" i="5" l="1"/>
  <c r="X6" i="5"/>
  <c r="V6" i="5"/>
  <c r="W6" i="5"/>
  <c r="M3" i="6" l="1"/>
  <c r="J3" i="6" l="1"/>
  <c r="K3" i="6" s="1"/>
  <c r="O3" i="6" s="1"/>
  <c r="G3" i="6"/>
  <c r="H3" i="6" s="1"/>
  <c r="N3" i="6" s="1"/>
  <c r="S3" i="5"/>
  <c r="P3" i="5"/>
  <c r="M3" i="5"/>
  <c r="J3" i="5"/>
  <c r="T3" i="5" l="1"/>
  <c r="Q3" i="5"/>
  <c r="N3" i="5"/>
  <c r="K3" i="5"/>
  <c r="X3" i="5" l="1"/>
  <c r="W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Vira Yurchenko</author>
  </authors>
  <commentList>
    <comment ref="A3" authorId="0" shapeId="0" xr:uid="{00000000-0006-0000-0100-000001000000}">
      <text>
        <r>
          <rPr>
            <b/>
            <sz val="9"/>
            <color indexed="81"/>
            <rFont val="Tahoma"/>
            <family val="2"/>
          </rPr>
          <t>Vira Yurchenko:</t>
        </r>
        <r>
          <rPr>
            <sz val="9"/>
            <color indexed="81"/>
            <rFont val="Tahoma"/>
            <family val="2"/>
          </rPr>
          <t xml:space="preserve">
Please use this calculator if you are term time provider</t>
        </r>
      </text>
    </comment>
    <comment ref="A6" authorId="0" shapeId="0" xr:uid="{00000000-0006-0000-0100-000002000000}">
      <text>
        <r>
          <rPr>
            <b/>
            <sz val="9"/>
            <color indexed="81"/>
            <rFont val="Tahoma"/>
            <family val="2"/>
          </rPr>
          <t>Vira Yurchenko:</t>
        </r>
        <r>
          <rPr>
            <sz val="9"/>
            <color indexed="81"/>
            <rFont val="Tahoma"/>
            <family val="2"/>
          </rPr>
          <t xml:space="preserve">
Please use this calculator if you are all year round provider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Vira Yurchenko</author>
  </authors>
  <commentList>
    <comment ref="A3" authorId="0" shapeId="0" xr:uid="{00000000-0006-0000-0200-000001000000}">
      <text>
        <r>
          <rPr>
            <b/>
            <sz val="9"/>
            <color indexed="81"/>
            <rFont val="Tahoma"/>
            <family val="2"/>
          </rPr>
          <t>Vira Yurchenko:</t>
        </r>
        <r>
          <rPr>
            <sz val="9"/>
            <color indexed="81"/>
            <rFont val="Tahoma"/>
            <family val="2"/>
          </rPr>
          <t xml:space="preserve">
Please use this calculator if you are term time provider</t>
        </r>
      </text>
    </comment>
    <comment ref="A6" authorId="0" shapeId="0" xr:uid="{00000000-0006-0000-0200-000002000000}">
      <text>
        <r>
          <rPr>
            <b/>
            <sz val="9"/>
            <color indexed="81"/>
            <rFont val="Tahoma"/>
            <family val="2"/>
          </rPr>
          <t>Vira Yurchenko:</t>
        </r>
        <r>
          <rPr>
            <sz val="9"/>
            <color indexed="81"/>
            <rFont val="Tahoma"/>
            <family val="2"/>
          </rPr>
          <t xml:space="preserve">
Please use this calculator if you are all year round provider</t>
        </r>
      </text>
    </comment>
  </commentList>
</comments>
</file>

<file path=xl/sharedStrings.xml><?xml version="1.0" encoding="utf-8"?>
<sst xmlns="http://schemas.openxmlformats.org/spreadsheetml/2006/main" count="81" uniqueCount="54">
  <si>
    <t>School or Setting Name</t>
  </si>
  <si>
    <t>Final 23-24 HOURLY RATE</t>
  </si>
  <si>
    <t>Total Payment for Autumn Period Sep - Dec 23</t>
  </si>
  <si>
    <t>Total Payment for Spring Period Jan - Mar 24</t>
  </si>
  <si>
    <t>2YO</t>
  </si>
  <si>
    <t>3&amp;4YO</t>
  </si>
  <si>
    <t>38 weeks (term time)</t>
  </si>
  <si>
    <t>Total Payment for Summer period Apr -Aug 23</t>
  </si>
  <si>
    <t>Spring Term 24  No of children</t>
  </si>
  <si>
    <t>Summer Term 23 No of children</t>
  </si>
  <si>
    <t>Autumn Term 23 No of children</t>
  </si>
  <si>
    <t>Spring Term 24 No of children</t>
  </si>
  <si>
    <t xml:space="preserve">Summer Apr - Aug 23 Total hours </t>
  </si>
  <si>
    <t>Autumn Sep - Dec 23 Total hours</t>
  </si>
  <si>
    <t xml:space="preserve">Autumn Sep - Dec 23 Total hours </t>
  </si>
  <si>
    <t>52 weeks (all year round)</t>
  </si>
  <si>
    <t>Instructions on how to use EY calculator for Financial Year 2023-2024</t>
  </si>
  <si>
    <t>Column B</t>
  </si>
  <si>
    <t>here</t>
  </si>
  <si>
    <t>Please enter the number of funded children that are claiming Universal hours</t>
  </si>
  <si>
    <t>Column E, H, K, N, Q, T</t>
  </si>
  <si>
    <t>Columns V, W, X</t>
  </si>
  <si>
    <t>This calculator can be used to check your Summer 2023 payments and work out budgets for Autumn 2023 and Spring 2024.</t>
  </si>
  <si>
    <r>
      <rPr>
        <u/>
        <sz val="11"/>
        <color theme="1"/>
        <rFont val="Calibri"/>
        <family val="2"/>
        <scheme val="minor"/>
      </rPr>
      <t>Autumn 2023 and Spring 2024 3&amp;4yo</t>
    </r>
    <r>
      <rPr>
        <sz val="11"/>
        <color theme="1"/>
        <rFont val="Calibri"/>
        <family val="2"/>
        <scheme val="minor"/>
      </rPr>
      <t xml:space="preserve"> hourly rates can be found on Provider's Portal under 'Summary tab' in Autumn 2023 claim or you add an additional £0.06pence to your Summer rates, to work out your Autumn rates.</t>
    </r>
  </si>
  <si>
    <t>Columns C, I and O</t>
  </si>
  <si>
    <t>Columns F, L and R</t>
  </si>
  <si>
    <t>Columns D, G, J, M, P, S</t>
  </si>
  <si>
    <t>Total Payment for Summer period Apr-Aug 23</t>
  </si>
  <si>
    <t>Total Payment for Autumn Period Sep- Dec 23</t>
  </si>
  <si>
    <t>Spring Jan - Mar 24 Total Hours</t>
  </si>
  <si>
    <t>Instructions for 3&amp;4yo calculator</t>
  </si>
  <si>
    <t>Instructions for 2yo calculator</t>
  </si>
  <si>
    <t>Columns C, F and I</t>
  </si>
  <si>
    <t>Columns D, G and J</t>
  </si>
  <si>
    <t>Column E, H and K</t>
  </si>
  <si>
    <t>Columns M, N and O</t>
  </si>
  <si>
    <r>
      <t xml:space="preserve">Please enter your hourly rate. The </t>
    </r>
    <r>
      <rPr>
        <u/>
        <sz val="11"/>
        <color theme="1"/>
        <rFont val="Calibri"/>
        <family val="2"/>
        <scheme val="minor"/>
      </rPr>
      <t>2YO rates for Summer 2023</t>
    </r>
    <r>
      <rPr>
        <sz val="11"/>
        <color theme="1"/>
        <rFont val="Calibri"/>
        <family val="2"/>
        <scheme val="minor"/>
      </rPr>
      <t xml:space="preserve"> is £6.15 and for </t>
    </r>
    <r>
      <rPr>
        <u/>
        <sz val="11"/>
        <color theme="1"/>
        <rFont val="Calibri"/>
        <family val="2"/>
        <scheme val="minor"/>
      </rPr>
      <t>Autumn 2023 and Spring 2024</t>
    </r>
    <r>
      <rPr>
        <sz val="11"/>
        <color theme="1"/>
        <rFont val="Calibri"/>
        <family val="2"/>
        <scheme val="minor"/>
      </rPr>
      <t xml:space="preserve"> is £8.26.</t>
    </r>
  </si>
  <si>
    <r>
      <t xml:space="preserve">Please enter your hourly rate. You can find your </t>
    </r>
    <r>
      <rPr>
        <u/>
        <sz val="11"/>
        <color theme="1"/>
        <rFont val="Calibri"/>
        <family val="2"/>
        <scheme val="minor"/>
      </rPr>
      <t>3&amp;4YO Summer 2023</t>
    </r>
    <r>
      <rPr>
        <sz val="11"/>
        <color theme="1"/>
        <rFont val="Calibri"/>
        <family val="2"/>
        <scheme val="minor"/>
      </rPr>
      <t xml:space="preserve"> hourly rates on Provider's Portal under 'Summary tab' in Summer 2023 claim or in Schools Forum report</t>
    </r>
  </si>
  <si>
    <t>PLEASE NOTE: ALL CELLS IN WHITE ON BOTH "3&amp;4yo" AND "2yo" TABS NEED TO BE FILLED IN</t>
  </si>
  <si>
    <r>
      <t xml:space="preserve">Please enter the number of funded children that are claiming Universal hours. </t>
    </r>
    <r>
      <rPr>
        <sz val="11"/>
        <color rgb="FFFF0000"/>
        <rFont val="Calibri"/>
        <family val="2"/>
        <scheme val="minor"/>
      </rPr>
      <t>If a child is taking up less than their full 15 hour entitlement (for 38 week providers) or 11 hours per week (for 52 week providers), then put them as an FTE portion of their full entitlement. For example, a child taking up the full 15 / 11 universal hours will be treated as "1" child, whereas, a child only taking up 6 hours per week will be treated as a "0.4" child in a term-time only setting and "0.55" in a 52 week setting</t>
    </r>
  </si>
  <si>
    <r>
      <t>Please enter the number of funded children that are claiming  Extended hours.</t>
    </r>
    <r>
      <rPr>
        <sz val="11"/>
        <color rgb="FFFF0000"/>
        <rFont val="Calibri"/>
        <family val="2"/>
        <scheme val="minor"/>
      </rPr>
      <t xml:space="preserve"> If a child is taking up less than their full 15 hour entitlement (for 38 week providers) or 11 hours per week (for 52 week providers), then put them as an FTE portion of their full entitlement. For example, a child taking up the full 15 / 11 extended hours will be treated as "1" child, whereas, a child only taking up 6 hours per week will be treated as a "0.4" child in a term-time only setting and "0.55" in a 52 week setting</t>
    </r>
  </si>
  <si>
    <r>
      <t xml:space="preserve">Please </t>
    </r>
    <r>
      <rPr>
        <u/>
        <sz val="11"/>
        <color theme="1"/>
        <rFont val="Calibri"/>
        <family val="2"/>
        <scheme val="minor"/>
      </rPr>
      <t>DON'T enter</t>
    </r>
    <r>
      <rPr>
        <sz val="11"/>
        <color theme="1"/>
        <rFont val="Calibri"/>
        <family val="2"/>
        <scheme val="minor"/>
      </rPr>
      <t xml:space="preserve"> any values into these fields as these are formula driven to calculate the total funding for the term. The formula is based on the number of total hours multiplied by hourly rate</t>
    </r>
  </si>
  <si>
    <r>
      <t xml:space="preserve">Please </t>
    </r>
    <r>
      <rPr>
        <u/>
        <sz val="11"/>
        <color theme="1"/>
        <rFont val="Calibri"/>
        <family val="2"/>
        <scheme val="minor"/>
      </rPr>
      <t>DON'T enter</t>
    </r>
    <r>
      <rPr>
        <sz val="11"/>
        <color theme="1"/>
        <rFont val="Calibri"/>
        <family val="2"/>
        <scheme val="minor"/>
      </rPr>
      <t xml:space="preserve"> any values into these fields as these are formula driven to calculate the total hours for the term. The formula is based on the number of children multiplied by number of funded days in the term and number of FEE hours per day</t>
    </r>
  </si>
  <si>
    <r>
      <t xml:space="preserve">Please </t>
    </r>
    <r>
      <rPr>
        <u/>
        <sz val="11"/>
        <color theme="1"/>
        <rFont val="Calibri"/>
        <family val="2"/>
        <scheme val="minor"/>
      </rPr>
      <t>DON'T enter</t>
    </r>
    <r>
      <rPr>
        <sz val="11"/>
        <color theme="1"/>
        <rFont val="Calibri"/>
        <family val="2"/>
        <scheme val="minor"/>
      </rPr>
      <t xml:space="preserve"> any values into these fields as these are formula driven to establish monthly payment. The formula is based on the total funding per term and divided into number of funded months in that term. E.g. Summer = 5 funded months, Autumn = 4 funded months, Spring = 3 funded months</t>
    </r>
  </si>
  <si>
    <t>UNIVERSAL HOURS                                             (equivalent to 570 hours per annum or 15 hrs per week term time)</t>
  </si>
  <si>
    <t>Monthly Summer 23 payments</t>
  </si>
  <si>
    <t>Monthly Autumn 23 payments</t>
  </si>
  <si>
    <t>Monthly Spring 24 payments</t>
  </si>
  <si>
    <t>EXTENDED ENTITLEMENT FOR WORKING FAMILIES                     (equivalent to 1140 hours per annum or 30 hrs per week term time)</t>
  </si>
  <si>
    <t>UNIVERSAL Hours                            (equivalent to 570 hours per annum or 15 hrs per week term-time)</t>
  </si>
  <si>
    <t>EXTENDED ENTITLEMENT FOR WORKING FAMILIES                        (equivalent to 1140 hours per annum or 30 hrs per week term-time)</t>
  </si>
  <si>
    <t>DISADVANTAGED FAMILIES CRITERIA                                     (equivalent to 570 hours per annum or 15 hrs per week term-time)</t>
  </si>
  <si>
    <t>DISADVANTAGED FAMILIES CRITERIA                                   (equivalent to 570 hours per annum or 15 hrs per week term-time)</t>
  </si>
  <si>
    <t xml:space="preserve"> DISADVANTAGED FAMILIES CRITERIA                                                  (equivalent to 570 hours per annum or 15 hrs per week term-time)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</si>
</sst>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164" formatCode="&quot;£&quot;#,##0.00"/>
    <numFmt numFmtId="165" formatCode="_-&quot;£&quot;* #,##0_-;\-&quot;£&quot;* #,##0_-;_-&quot;£&quot;* &quot;-&quot;??_-;_-@_-"/>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sz val="10"/>
      <name val="Arial"/>
      <family val="2"/>
    </font>
    <font>
      <b/>
      <sz val="10"/>
      <color theme="1"/>
      <name val="Arial"/>
      <family val="2"/>
    </font>
    <font>
      <sz val="10"/>
      <color theme="1"/>
      <name val="Arial"/>
      <family val="2"/>
    </font>
    <font>
      <sz val="10"/>
      <color rgb="FFFF0000"/>
      <name val="Arial"/>
      <family val="2"/>
    </font>
    <font>
      <b/>
      <sz val="10"/>
      <color rgb="FFFF0000"/>
      <name val="Arial"/>
      <family val="2"/>
    </font>
    <font>
      <sz val="9"/>
      <color indexed="81"/>
      <name val="Tahoma"/>
      <family val="2"/>
    </font>
    <font>
      <b/>
      <sz val="9"/>
      <color indexed="81"/>
      <name val="Tahoma"/>
      <family val="2"/>
    </font>
    <font>
      <u/>
      <sz val="11"/>
      <color theme="10"/>
      <name val="Calibri"/>
      <family val="2"/>
      <scheme val="minor"/>
    </font>
    <font>
      <u/>
      <sz val="11"/>
      <color theme="1"/>
      <name val="Calibri"/>
      <family val="2"/>
      <scheme val="minor"/>
    </font>
    <font>
      <u/>
      <sz val="11"/>
      <color rgb="FFFF0000"/>
      <name val="Calibri"/>
      <family val="2"/>
      <scheme val="minor"/>
    </font>
    <font>
      <b/>
      <sz val="16"/>
      <color theme="1"/>
      <name val="Calibri"/>
      <family val="2"/>
      <scheme val="minor"/>
    </font>
    <font>
      <sz val="16"/>
      <color theme="1"/>
      <name val="Calibri"/>
      <family val="2"/>
      <scheme val="minor"/>
    </font>
    <font>
      <b/>
      <sz val="11"/>
      <color rgb="FF002060"/>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44" fontId="2" fillId="0" borderId="0" applyFont="0" applyFill="0" applyBorder="0" applyAlignment="0" applyProtection="0"/>
    <xf numFmtId="0" fontId="11" fillId="0" borderId="0" applyNumberFormat="0" applyFill="0" applyBorder="0" applyAlignment="0" applyProtection="0"/>
  </cellStyleXfs>
  <cellXfs count="55">
    <xf numFmtId="0" fontId="0" fillId="0" borderId="0" xfId="0"/>
    <xf numFmtId="0" fontId="0" fillId="0" borderId="0" xfId="0" applyFill="1"/>
    <xf numFmtId="0" fontId="3" fillId="2" borderId="1" xfId="0" applyFont="1" applyFill="1" applyBorder="1" applyAlignment="1">
      <alignment horizontal="left" vertical="top"/>
    </xf>
    <xf numFmtId="3" fontId="4" fillId="3" borderId="1" xfId="0" applyNumberFormat="1" applyFont="1" applyFill="1" applyBorder="1" applyAlignment="1">
      <alignment horizontal="center" vertical="top"/>
    </xf>
    <xf numFmtId="5" fontId="6" fillId="3" borderId="1" xfId="0" applyNumberFormat="1" applyFont="1" applyFill="1" applyBorder="1" applyAlignment="1">
      <alignment horizontal="center" vertical="top"/>
    </xf>
    <xf numFmtId="3" fontId="4" fillId="4" borderId="1" xfId="0" applyNumberFormat="1" applyFont="1" applyFill="1" applyBorder="1" applyAlignment="1">
      <alignment horizontal="center" vertical="top"/>
    </xf>
    <xf numFmtId="5" fontId="6" fillId="4" borderId="1" xfId="0" applyNumberFormat="1" applyFont="1" applyFill="1" applyBorder="1" applyAlignment="1">
      <alignment horizontal="center" vertical="top"/>
    </xf>
    <xf numFmtId="0" fontId="6" fillId="0" borderId="0" xfId="0" applyFont="1" applyAlignment="1">
      <alignment horizontal="left" vertical="top"/>
    </xf>
    <xf numFmtId="0" fontId="3" fillId="2" borderId="1" xfId="0" applyFont="1" applyFill="1" applyBorder="1" applyAlignment="1">
      <alignment horizontal="left" vertical="top" wrapText="1"/>
    </xf>
    <xf numFmtId="2" fontId="5" fillId="0" borderId="1" xfId="0" applyNumberFormat="1" applyFont="1" applyBorder="1" applyAlignment="1">
      <alignment horizontal="center" vertical="top" wrapText="1"/>
    </xf>
    <xf numFmtId="0" fontId="5" fillId="3" borderId="1" xfId="0" applyFont="1" applyFill="1" applyBorder="1" applyAlignment="1">
      <alignment horizontal="center" vertical="top" wrapText="1"/>
    </xf>
    <xf numFmtId="3" fontId="3" fillId="3" borderId="1" xfId="0" applyNumberFormat="1" applyFont="1" applyFill="1" applyBorder="1" applyAlignment="1">
      <alignment horizontal="center" vertical="top" wrapText="1"/>
    </xf>
    <xf numFmtId="165" fontId="5" fillId="3"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3" fillId="4" borderId="1" xfId="0" applyNumberFormat="1" applyFont="1" applyFill="1" applyBorder="1" applyAlignment="1">
      <alignment horizontal="center" vertical="top" wrapText="1"/>
    </xf>
    <xf numFmtId="165" fontId="5" fillId="4" borderId="1" xfId="0" applyNumberFormat="1" applyFont="1" applyFill="1" applyBorder="1" applyAlignment="1">
      <alignment horizontal="center" vertical="top" wrapText="1"/>
    </xf>
    <xf numFmtId="0" fontId="5" fillId="0" borderId="0" xfId="0" applyFont="1" applyAlignment="1">
      <alignment horizontal="left" vertical="top" wrapText="1"/>
    </xf>
    <xf numFmtId="5" fontId="6" fillId="0" borderId="1" xfId="1" applyNumberFormat="1" applyFont="1" applyFill="1" applyBorder="1" applyAlignment="1">
      <alignment horizontal="center" vertical="top"/>
    </xf>
    <xf numFmtId="164" fontId="8" fillId="0" borderId="1" xfId="0" applyNumberFormat="1" applyFont="1" applyBorder="1" applyAlignment="1">
      <alignment horizontal="center" vertical="top"/>
    </xf>
    <xf numFmtId="0" fontId="6" fillId="0" borderId="0" xfId="0" applyFont="1" applyFill="1" applyBorder="1" applyAlignment="1">
      <alignment horizontal="left" vertical="top"/>
    </xf>
    <xf numFmtId="165" fontId="5" fillId="0" borderId="1" xfId="1" applyNumberFormat="1" applyFont="1" applyFill="1" applyBorder="1" applyAlignment="1">
      <alignment horizontal="center" vertical="top" wrapText="1"/>
    </xf>
    <xf numFmtId="0" fontId="3" fillId="0" borderId="0" xfId="0" applyFont="1" applyFill="1" applyBorder="1" applyAlignment="1">
      <alignment horizontal="left" vertical="top"/>
    </xf>
    <xf numFmtId="3" fontId="4" fillId="0" borderId="0" xfId="0" applyNumberFormat="1" applyFont="1" applyFill="1" applyBorder="1" applyAlignment="1">
      <alignment horizontal="center" vertical="top"/>
    </xf>
    <xf numFmtId="164" fontId="8" fillId="0" borderId="0" xfId="0" applyNumberFormat="1" applyFont="1" applyFill="1" applyBorder="1" applyAlignment="1">
      <alignment horizontal="center" vertical="top"/>
    </xf>
    <xf numFmtId="1" fontId="7" fillId="0" borderId="0" xfId="0" applyNumberFormat="1" applyFont="1" applyFill="1" applyBorder="1" applyAlignment="1">
      <alignment horizontal="center" vertical="top"/>
    </xf>
    <xf numFmtId="5" fontId="6" fillId="0" borderId="0" xfId="0" applyNumberFormat="1" applyFont="1" applyFill="1" applyBorder="1" applyAlignment="1">
      <alignment horizontal="center" vertical="top"/>
    </xf>
    <xf numFmtId="1" fontId="6" fillId="0" borderId="0" xfId="0" applyNumberFormat="1" applyFont="1" applyFill="1" applyBorder="1" applyAlignment="1">
      <alignment horizontal="center"/>
    </xf>
    <xf numFmtId="5" fontId="6" fillId="0" borderId="0" xfId="1" applyNumberFormat="1" applyFont="1" applyFill="1" applyBorder="1" applyAlignment="1">
      <alignment horizontal="center" vertical="top"/>
    </xf>
    <xf numFmtId="0" fontId="5" fillId="6"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1" fontId="5" fillId="6" borderId="1"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165" fontId="5" fillId="6" borderId="1" xfId="0" applyNumberFormat="1" applyFont="1" applyFill="1" applyBorder="1" applyAlignment="1">
      <alignment horizontal="center" vertical="top" wrapText="1"/>
    </xf>
    <xf numFmtId="3" fontId="4" fillId="6" borderId="1" xfId="0" applyNumberFormat="1" applyFont="1" applyFill="1" applyBorder="1" applyAlignment="1">
      <alignment horizontal="center" vertical="top"/>
    </xf>
    <xf numFmtId="5" fontId="6" fillId="6" borderId="1" xfId="0" applyNumberFormat="1" applyFont="1" applyFill="1" applyBorder="1" applyAlignment="1">
      <alignment horizontal="center" vertical="top"/>
    </xf>
    <xf numFmtId="37" fontId="6" fillId="6" borderId="1" xfId="0" applyNumberFormat="1" applyFont="1" applyFill="1" applyBorder="1" applyAlignment="1">
      <alignment horizontal="center" vertical="top"/>
    </xf>
    <xf numFmtId="0" fontId="1" fillId="0" borderId="0" xfId="0" applyFont="1"/>
    <xf numFmtId="0" fontId="0" fillId="0" borderId="0" xfId="0" applyBorder="1"/>
    <xf numFmtId="0" fontId="1" fillId="0" borderId="0" xfId="0" applyFont="1" applyBorder="1"/>
    <xf numFmtId="0" fontId="13" fillId="0" borderId="0" xfId="2" applyFont="1" applyBorder="1"/>
    <xf numFmtId="0" fontId="14" fillId="0" borderId="0" xfId="0" applyFont="1"/>
    <xf numFmtId="0" fontId="15" fillId="0" borderId="0" xfId="0" applyFont="1"/>
    <xf numFmtId="0" fontId="16" fillId="0" borderId="0" xfId="0" applyFont="1" applyFill="1"/>
    <xf numFmtId="0" fontId="0" fillId="0" borderId="0" xfId="0" applyBorder="1" applyAlignment="1">
      <alignment wrapText="1"/>
    </xf>
    <xf numFmtId="0" fontId="0" fillId="0" borderId="0" xfId="0" applyAlignment="1">
      <alignment wrapText="1"/>
    </xf>
    <xf numFmtId="1" fontId="7" fillId="0" borderId="1" xfId="0" applyNumberFormat="1" applyFont="1" applyFill="1" applyBorder="1" applyAlignment="1">
      <alignment horizontal="center" vertical="top"/>
    </xf>
    <xf numFmtId="1" fontId="7" fillId="0" borderId="1" xfId="0" applyNumberFormat="1" applyFont="1" applyFill="1" applyBorder="1" applyAlignment="1">
      <alignment horizontal="center"/>
    </xf>
    <xf numFmtId="0" fontId="17" fillId="0" borderId="0" xfId="0" applyFont="1"/>
    <xf numFmtId="0" fontId="5" fillId="5" borderId="2" xfId="0" applyFont="1" applyFill="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0" xfId="0" applyAlignment="1">
      <alignment vertical="top" wrapText="1"/>
    </xf>
    <xf numFmtId="0" fontId="1" fillId="7" borderId="1" xfId="0" applyFont="1" applyFill="1" applyBorder="1" applyAlignment="1">
      <alignment vertical="top" wrapText="1"/>
    </xf>
    <xf numFmtId="0" fontId="1" fillId="0" borderId="1" xfId="0" applyNumberFormat="1" applyFont="1" applyBorder="1" applyAlignment="1">
      <alignment horizontal="center"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FF00"/>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hehub-beta.walthamforest.gov.uk/sites/default/files/2023-03/Appendix%20C%20-%202023-24%20Hourly%20rates%20inc%20Ward%20average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31"/>
  <sheetViews>
    <sheetView zoomScale="81" zoomScaleNormal="81" workbookViewId="0">
      <selection activeCell="B6" sqref="B6"/>
    </sheetView>
  </sheetViews>
  <sheetFormatPr defaultRowHeight="15" x14ac:dyDescent="0.25"/>
  <cols>
    <col min="1" max="1" width="6.140625" customWidth="1"/>
    <col min="2" max="2" width="22.7109375" customWidth="1"/>
    <col min="3" max="3" width="164.7109375" customWidth="1"/>
    <col min="4" max="4" width="4.85546875" bestFit="1" customWidth="1"/>
  </cols>
  <sheetData>
    <row r="1" spans="1:8" s="42" customFormat="1" ht="21" x14ac:dyDescent="0.35">
      <c r="A1" s="41" t="s">
        <v>16</v>
      </c>
      <c r="B1" s="41"/>
      <c r="C1" s="41"/>
      <c r="D1" s="41"/>
    </row>
    <row r="2" spans="1:8" s="41" customFormat="1" ht="21" x14ac:dyDescent="0.35">
      <c r="A2" s="41" t="s">
        <v>22</v>
      </c>
    </row>
    <row r="4" spans="1:8" x14ac:dyDescent="0.25">
      <c r="A4" s="48" t="s">
        <v>38</v>
      </c>
    </row>
    <row r="6" spans="1:8" x14ac:dyDescent="0.25">
      <c r="A6" s="43" t="s">
        <v>30</v>
      </c>
      <c r="B6" s="43"/>
      <c r="C6" s="43"/>
    </row>
    <row r="7" spans="1:8" x14ac:dyDescent="0.25">
      <c r="A7" s="38">
        <v>1</v>
      </c>
      <c r="B7" s="39" t="s">
        <v>17</v>
      </c>
      <c r="C7" s="44" t="s">
        <v>37</v>
      </c>
      <c r="D7" s="40" t="s">
        <v>18</v>
      </c>
      <c r="E7" s="38"/>
      <c r="F7" s="38"/>
      <c r="G7" s="38"/>
    </row>
    <row r="8" spans="1:8" ht="30" x14ac:dyDescent="0.25">
      <c r="A8" s="38"/>
      <c r="B8" s="38"/>
      <c r="C8" s="44" t="s">
        <v>23</v>
      </c>
      <c r="D8" s="38"/>
      <c r="E8" s="38"/>
      <c r="F8" s="38"/>
      <c r="G8" s="38"/>
      <c r="H8" s="38"/>
    </row>
    <row r="9" spans="1:8" x14ac:dyDescent="0.25">
      <c r="A9" s="38"/>
      <c r="B9" s="38"/>
      <c r="C9" s="44"/>
      <c r="D9" s="38"/>
      <c r="E9" s="38"/>
      <c r="F9" s="38"/>
      <c r="G9" s="38"/>
      <c r="H9" s="38"/>
    </row>
    <row r="10" spans="1:8" ht="45" x14ac:dyDescent="0.25">
      <c r="A10" s="38">
        <v>2</v>
      </c>
      <c r="B10" s="39" t="s">
        <v>24</v>
      </c>
      <c r="C10" s="44" t="s">
        <v>39</v>
      </c>
      <c r="D10" s="38"/>
      <c r="E10" s="38"/>
      <c r="F10" s="38"/>
      <c r="G10" s="38"/>
      <c r="H10" s="38"/>
    </row>
    <row r="11" spans="1:8" x14ac:dyDescent="0.25">
      <c r="A11" s="38"/>
      <c r="B11" s="39"/>
      <c r="C11" s="44"/>
      <c r="D11" s="38"/>
      <c r="E11" s="38"/>
      <c r="F11" s="38"/>
      <c r="G11" s="38"/>
      <c r="H11" s="38"/>
    </row>
    <row r="12" spans="1:8" ht="45" x14ac:dyDescent="0.25">
      <c r="A12" s="38">
        <v>3</v>
      </c>
      <c r="B12" s="39" t="s">
        <v>25</v>
      </c>
      <c r="C12" s="44" t="s">
        <v>40</v>
      </c>
      <c r="D12" s="38"/>
      <c r="E12" s="38"/>
      <c r="F12" s="38"/>
      <c r="G12" s="38"/>
      <c r="H12" s="38"/>
    </row>
    <row r="13" spans="1:8" x14ac:dyDescent="0.25">
      <c r="C13" s="45"/>
    </row>
    <row r="14" spans="1:8" ht="30" x14ac:dyDescent="0.25">
      <c r="A14">
        <v>4</v>
      </c>
      <c r="B14" s="37" t="s">
        <v>26</v>
      </c>
      <c r="C14" s="45" t="s">
        <v>42</v>
      </c>
    </row>
    <row r="15" spans="1:8" x14ac:dyDescent="0.25">
      <c r="C15" s="45"/>
    </row>
    <row r="16" spans="1:8" ht="30" x14ac:dyDescent="0.25">
      <c r="A16">
        <v>5</v>
      </c>
      <c r="B16" s="37" t="s">
        <v>20</v>
      </c>
      <c r="C16" s="45" t="s">
        <v>41</v>
      </c>
    </row>
    <row r="17" spans="1:8" x14ac:dyDescent="0.25">
      <c r="C17" s="45"/>
    </row>
    <row r="18" spans="1:8" ht="30" x14ac:dyDescent="0.25">
      <c r="A18">
        <v>6</v>
      </c>
      <c r="B18" s="37" t="s">
        <v>21</v>
      </c>
      <c r="C18" s="45" t="s">
        <v>43</v>
      </c>
    </row>
    <row r="19" spans="1:8" x14ac:dyDescent="0.25">
      <c r="C19" s="45"/>
    </row>
    <row r="20" spans="1:8" x14ac:dyDescent="0.25">
      <c r="C20" s="45"/>
    </row>
    <row r="21" spans="1:8" x14ac:dyDescent="0.25">
      <c r="C21" s="45"/>
    </row>
    <row r="22" spans="1:8" x14ac:dyDescent="0.25">
      <c r="A22" s="43" t="s">
        <v>31</v>
      </c>
      <c r="B22" s="43"/>
      <c r="C22" s="45"/>
    </row>
    <row r="23" spans="1:8" x14ac:dyDescent="0.25">
      <c r="A23" s="38">
        <v>1</v>
      </c>
      <c r="B23" s="39" t="s">
        <v>17</v>
      </c>
      <c r="C23" s="38" t="s">
        <v>36</v>
      </c>
      <c r="D23" s="40"/>
      <c r="E23" s="38"/>
      <c r="F23" s="38"/>
      <c r="G23" s="38"/>
    </row>
    <row r="24" spans="1:8" x14ac:dyDescent="0.25">
      <c r="A24" s="38"/>
      <c r="B24" s="38"/>
      <c r="C24" s="44"/>
      <c r="D24" s="38"/>
      <c r="E24" s="38"/>
      <c r="F24" s="38"/>
      <c r="G24" s="38"/>
      <c r="H24" s="38"/>
    </row>
    <row r="25" spans="1:8" x14ac:dyDescent="0.25">
      <c r="A25" s="38">
        <v>2</v>
      </c>
      <c r="B25" s="39" t="s">
        <v>32</v>
      </c>
      <c r="C25" s="44" t="s">
        <v>19</v>
      </c>
      <c r="D25" s="38"/>
      <c r="E25" s="38"/>
      <c r="F25" s="38"/>
      <c r="G25" s="38"/>
      <c r="H25" s="38"/>
    </row>
    <row r="26" spans="1:8" x14ac:dyDescent="0.25">
      <c r="A26" s="38"/>
      <c r="B26" s="39"/>
      <c r="C26" s="44"/>
      <c r="D26" s="38"/>
      <c r="E26" s="38"/>
      <c r="F26" s="38"/>
      <c r="G26" s="38"/>
      <c r="H26" s="38"/>
    </row>
    <row r="27" spans="1:8" ht="30" x14ac:dyDescent="0.25">
      <c r="A27">
        <v>3</v>
      </c>
      <c r="B27" s="37" t="s">
        <v>33</v>
      </c>
      <c r="C27" s="45" t="s">
        <v>42</v>
      </c>
    </row>
    <row r="28" spans="1:8" x14ac:dyDescent="0.25">
      <c r="C28" s="45"/>
    </row>
    <row r="29" spans="1:8" ht="30" x14ac:dyDescent="0.25">
      <c r="A29">
        <v>4</v>
      </c>
      <c r="B29" s="37" t="s">
        <v>34</v>
      </c>
      <c r="C29" s="45" t="s">
        <v>41</v>
      </c>
    </row>
    <row r="30" spans="1:8" x14ac:dyDescent="0.25">
      <c r="C30" s="45"/>
    </row>
    <row r="31" spans="1:8" ht="30" x14ac:dyDescent="0.25">
      <c r="A31">
        <v>5</v>
      </c>
      <c r="B31" s="37" t="s">
        <v>35</v>
      </c>
      <c r="C31" s="45" t="s">
        <v>43</v>
      </c>
    </row>
  </sheetData>
  <hyperlinks>
    <hyperlink ref="D7" r:id="rId1" xr:uid="{00000000-0004-0000-0000-000000000000}"/>
  </hyperlinks>
  <pageMargins left="0.7" right="0.7" top="0.75" bottom="0.75" header="0.3" footer="0.3"/>
  <pageSetup paperSize="9" scale="72"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X6"/>
  <sheetViews>
    <sheetView tabSelected="1" workbookViewId="0">
      <selection activeCell="A2" sqref="A2"/>
    </sheetView>
  </sheetViews>
  <sheetFormatPr defaultRowHeight="15" x14ac:dyDescent="0.25"/>
  <cols>
    <col min="1" max="1" width="29.42578125" customWidth="1"/>
    <col min="3" max="20" width="10.5703125" customWidth="1"/>
    <col min="21" max="22" width="10.5703125" style="1" customWidth="1"/>
    <col min="23" max="24" width="10.5703125" customWidth="1"/>
  </cols>
  <sheetData>
    <row r="1" spans="1:24" s="52" customFormat="1" ht="74.45" customHeight="1" x14ac:dyDescent="0.25">
      <c r="A1" s="53" t="s">
        <v>5</v>
      </c>
      <c r="B1" s="50"/>
      <c r="C1" s="54" t="s">
        <v>44</v>
      </c>
      <c r="D1" s="54"/>
      <c r="E1" s="54"/>
      <c r="F1" s="54" t="s">
        <v>48</v>
      </c>
      <c r="G1" s="54"/>
      <c r="H1" s="54"/>
      <c r="I1" s="54" t="s">
        <v>49</v>
      </c>
      <c r="J1" s="54"/>
      <c r="K1" s="54"/>
      <c r="L1" s="54" t="s">
        <v>50</v>
      </c>
      <c r="M1" s="54"/>
      <c r="N1" s="54"/>
      <c r="O1" s="54" t="s">
        <v>44</v>
      </c>
      <c r="P1" s="54"/>
      <c r="Q1" s="54"/>
      <c r="R1" s="54" t="s">
        <v>50</v>
      </c>
      <c r="S1" s="54"/>
      <c r="T1" s="54"/>
      <c r="U1" s="51"/>
      <c r="V1" s="51"/>
      <c r="W1" s="50"/>
      <c r="X1" s="50"/>
    </row>
    <row r="2" spans="1:24" s="16" customFormat="1" ht="139.5" customHeight="1" x14ac:dyDescent="0.25">
      <c r="A2" s="8" t="s">
        <v>0</v>
      </c>
      <c r="B2" s="9" t="s">
        <v>1</v>
      </c>
      <c r="C2" s="31" t="s">
        <v>9</v>
      </c>
      <c r="D2" s="32" t="s">
        <v>12</v>
      </c>
      <c r="E2" s="33" t="s">
        <v>27</v>
      </c>
      <c r="F2" s="31" t="s">
        <v>9</v>
      </c>
      <c r="G2" s="32" t="s">
        <v>12</v>
      </c>
      <c r="H2" s="33" t="s">
        <v>27</v>
      </c>
      <c r="I2" s="10" t="s">
        <v>10</v>
      </c>
      <c r="J2" s="11" t="s">
        <v>13</v>
      </c>
      <c r="K2" s="12" t="s">
        <v>28</v>
      </c>
      <c r="L2" s="10" t="s">
        <v>10</v>
      </c>
      <c r="M2" s="11" t="s">
        <v>14</v>
      </c>
      <c r="N2" s="12" t="s">
        <v>28</v>
      </c>
      <c r="O2" s="13" t="s">
        <v>11</v>
      </c>
      <c r="P2" s="14" t="s">
        <v>29</v>
      </c>
      <c r="Q2" s="15" t="s">
        <v>3</v>
      </c>
      <c r="R2" s="13" t="s">
        <v>8</v>
      </c>
      <c r="S2" s="14" t="s">
        <v>29</v>
      </c>
      <c r="T2" s="15" t="s">
        <v>3</v>
      </c>
      <c r="U2" s="20"/>
      <c r="V2" s="28" t="s">
        <v>45</v>
      </c>
      <c r="W2" s="29" t="s">
        <v>46</v>
      </c>
      <c r="X2" s="30" t="s">
        <v>47</v>
      </c>
    </row>
    <row r="3" spans="1:24" s="7" customFormat="1" ht="12.75" x14ac:dyDescent="0.2">
      <c r="A3" s="2" t="s">
        <v>6</v>
      </c>
      <c r="B3" s="18">
        <v>0</v>
      </c>
      <c r="C3" s="46">
        <v>0</v>
      </c>
      <c r="D3" s="34">
        <f>C3*62*3</f>
        <v>0</v>
      </c>
      <c r="E3" s="35">
        <f>D3*B3</f>
        <v>0</v>
      </c>
      <c r="F3" s="46">
        <v>0</v>
      </c>
      <c r="G3" s="36">
        <f>F3*62*3</f>
        <v>0</v>
      </c>
      <c r="H3" s="35">
        <f>G3*B3</f>
        <v>0</v>
      </c>
      <c r="I3" s="46">
        <v>0</v>
      </c>
      <c r="J3" s="3">
        <f>I3*72*3</f>
        <v>0</v>
      </c>
      <c r="K3" s="4">
        <f>J3*B3</f>
        <v>0</v>
      </c>
      <c r="L3" s="46">
        <v>0</v>
      </c>
      <c r="M3" s="3">
        <f>L3*72*3</f>
        <v>0</v>
      </c>
      <c r="N3" s="4">
        <f>M3*B3</f>
        <v>0</v>
      </c>
      <c r="O3" s="47">
        <v>0</v>
      </c>
      <c r="P3" s="5">
        <f>O3*53*3</f>
        <v>0</v>
      </c>
      <c r="Q3" s="6">
        <f>P3*B3</f>
        <v>0</v>
      </c>
      <c r="R3" s="47">
        <v>0</v>
      </c>
      <c r="S3" s="5">
        <f>R3*53*3</f>
        <v>0</v>
      </c>
      <c r="T3" s="6">
        <f>S3*B3</f>
        <v>0</v>
      </c>
      <c r="U3" s="17"/>
      <c r="V3" s="35">
        <f>SUM(E3+H3)/5</f>
        <v>0</v>
      </c>
      <c r="W3" s="4">
        <f>SUM(K3+N3)/4</f>
        <v>0</v>
      </c>
      <c r="X3" s="6">
        <f>SUM(Q3+T3)/3</f>
        <v>0</v>
      </c>
    </row>
    <row r="4" spans="1:24" s="19" customFormat="1" ht="12.75" x14ac:dyDescent="0.2">
      <c r="A4" s="21"/>
      <c r="B4" s="23"/>
      <c r="C4" s="23"/>
      <c r="D4" s="23"/>
      <c r="E4" s="23"/>
      <c r="F4" s="23"/>
      <c r="G4" s="23"/>
      <c r="H4" s="23"/>
      <c r="I4" s="24"/>
      <c r="J4" s="22"/>
      <c r="K4" s="25"/>
      <c r="L4" s="25"/>
      <c r="M4" s="22"/>
      <c r="N4" s="25"/>
      <c r="O4" s="26"/>
      <c r="P4" s="22"/>
      <c r="Q4" s="25"/>
      <c r="R4" s="25"/>
      <c r="S4" s="25"/>
      <c r="T4" s="25"/>
      <c r="U4" s="27"/>
      <c r="V4" s="23"/>
      <c r="W4" s="25"/>
      <c r="X4" s="25"/>
    </row>
    <row r="5" spans="1:24" s="19" customFormat="1" ht="12.75" x14ac:dyDescent="0.2">
      <c r="A5" s="21"/>
      <c r="B5" s="23"/>
      <c r="C5" s="23"/>
      <c r="D5" s="23"/>
      <c r="E5" s="23"/>
      <c r="F5" s="23"/>
      <c r="G5" s="23"/>
      <c r="H5" s="23"/>
      <c r="I5" s="24"/>
      <c r="J5" s="22"/>
      <c r="K5" s="25"/>
      <c r="L5" s="25"/>
      <c r="M5" s="22"/>
      <c r="N5" s="25"/>
      <c r="O5" s="26"/>
      <c r="P5" s="22"/>
      <c r="Q5" s="25"/>
      <c r="R5" s="25"/>
      <c r="S5" s="25"/>
      <c r="T5" s="25"/>
      <c r="U5" s="27"/>
      <c r="V5" s="23"/>
      <c r="W5" s="25"/>
      <c r="X5" s="25"/>
    </row>
    <row r="6" spans="1:24" s="7" customFormat="1" ht="12.75" x14ac:dyDescent="0.2">
      <c r="A6" s="2" t="s">
        <v>15</v>
      </c>
      <c r="B6" s="18">
        <v>0</v>
      </c>
      <c r="C6" s="46">
        <v>0</v>
      </c>
      <c r="D6" s="34">
        <f>C6*109*2.2</f>
        <v>0</v>
      </c>
      <c r="E6" s="35">
        <f>D6*B6</f>
        <v>0</v>
      </c>
      <c r="F6" s="46">
        <v>0</v>
      </c>
      <c r="G6" s="36">
        <f>F6*109*2.2</f>
        <v>0</v>
      </c>
      <c r="H6" s="35">
        <f>G6*B6</f>
        <v>0</v>
      </c>
      <c r="I6" s="46">
        <v>0</v>
      </c>
      <c r="J6" s="3">
        <f>I6*84*2.2</f>
        <v>0</v>
      </c>
      <c r="K6" s="4">
        <f>J6*B6</f>
        <v>0</v>
      </c>
      <c r="L6" s="46">
        <v>0</v>
      </c>
      <c r="M6" s="3">
        <f>L6*84*2.2</f>
        <v>0</v>
      </c>
      <c r="N6" s="4">
        <f>M6*B6</f>
        <v>0</v>
      </c>
      <c r="O6" s="47">
        <v>0</v>
      </c>
      <c r="P6" s="5">
        <f>O6*65*2.2</f>
        <v>0</v>
      </c>
      <c r="Q6" s="6">
        <f>P6*B6</f>
        <v>0</v>
      </c>
      <c r="R6" s="47">
        <v>0</v>
      </c>
      <c r="S6" s="5">
        <f>R6*65*2.2</f>
        <v>0</v>
      </c>
      <c r="T6" s="6">
        <f>S6*B6</f>
        <v>0</v>
      </c>
      <c r="U6" s="17"/>
      <c r="V6" s="35">
        <f>SUM(E6+H6)/5</f>
        <v>0</v>
      </c>
      <c r="W6" s="4">
        <f>SUM(K6+N6)/4</f>
        <v>0</v>
      </c>
      <c r="X6" s="6">
        <f>SUM(Q6+T6)/3</f>
        <v>0</v>
      </c>
    </row>
  </sheetData>
  <mergeCells count="6">
    <mergeCell ref="I1:K1"/>
    <mergeCell ref="L1:N1"/>
    <mergeCell ref="O1:Q1"/>
    <mergeCell ref="R1:T1"/>
    <mergeCell ref="C1:E1"/>
    <mergeCell ref="F1:H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6"/>
  <sheetViews>
    <sheetView workbookViewId="0">
      <selection activeCell="A2" sqref="A2"/>
    </sheetView>
  </sheetViews>
  <sheetFormatPr defaultRowHeight="15" x14ac:dyDescent="0.25"/>
  <cols>
    <col min="1" max="1" width="39.140625" customWidth="1"/>
    <col min="2" max="11" width="10.5703125" customWidth="1"/>
    <col min="12" max="13" width="10.5703125" style="1" customWidth="1"/>
    <col min="14" max="15" width="10.5703125" customWidth="1"/>
  </cols>
  <sheetData>
    <row r="1" spans="1:15" s="52" customFormat="1" ht="86.45" customHeight="1" x14ac:dyDescent="0.25">
      <c r="A1" s="49" t="s">
        <v>4</v>
      </c>
      <c r="B1" s="50"/>
      <c r="C1" s="54" t="s">
        <v>51</v>
      </c>
      <c r="D1" s="54"/>
      <c r="E1" s="54"/>
      <c r="F1" s="54" t="s">
        <v>52</v>
      </c>
      <c r="G1" s="54"/>
      <c r="H1" s="54"/>
      <c r="I1" s="54" t="s">
        <v>53</v>
      </c>
      <c r="J1" s="54"/>
      <c r="K1" s="54"/>
      <c r="L1" s="51"/>
      <c r="M1" s="51"/>
      <c r="N1" s="50"/>
      <c r="O1" s="50"/>
    </row>
    <row r="2" spans="1:15" s="16" customFormat="1" ht="139.5" customHeight="1" x14ac:dyDescent="0.25">
      <c r="A2" s="8" t="s">
        <v>0</v>
      </c>
      <c r="B2" s="9" t="s">
        <v>1</v>
      </c>
      <c r="C2" s="31" t="s">
        <v>9</v>
      </c>
      <c r="D2" s="32" t="s">
        <v>12</v>
      </c>
      <c r="E2" s="33" t="s">
        <v>7</v>
      </c>
      <c r="F2" s="10" t="s">
        <v>10</v>
      </c>
      <c r="G2" s="11" t="s">
        <v>13</v>
      </c>
      <c r="H2" s="12" t="s">
        <v>2</v>
      </c>
      <c r="I2" s="13" t="s">
        <v>11</v>
      </c>
      <c r="J2" s="14" t="s">
        <v>29</v>
      </c>
      <c r="K2" s="15" t="s">
        <v>3</v>
      </c>
      <c r="L2" s="20"/>
      <c r="M2" s="28" t="s">
        <v>45</v>
      </c>
      <c r="N2" s="29" t="s">
        <v>46</v>
      </c>
      <c r="O2" s="30" t="s">
        <v>47</v>
      </c>
    </row>
    <row r="3" spans="1:15" s="7" customFormat="1" ht="12.75" x14ac:dyDescent="0.2">
      <c r="A3" s="2" t="s">
        <v>6</v>
      </c>
      <c r="B3" s="18">
        <v>0</v>
      </c>
      <c r="C3" s="46">
        <v>0</v>
      </c>
      <c r="D3" s="34">
        <f>C3*62*3</f>
        <v>0</v>
      </c>
      <c r="E3" s="35">
        <f>D3*B3</f>
        <v>0</v>
      </c>
      <c r="F3" s="46">
        <v>0</v>
      </c>
      <c r="G3" s="3">
        <f>F3*72*3</f>
        <v>0</v>
      </c>
      <c r="H3" s="4">
        <f>G3*B3</f>
        <v>0</v>
      </c>
      <c r="I3" s="47">
        <v>0</v>
      </c>
      <c r="J3" s="5">
        <f>I3*53*3</f>
        <v>0</v>
      </c>
      <c r="K3" s="6">
        <f>J3*B3</f>
        <v>0</v>
      </c>
      <c r="L3" s="17"/>
      <c r="M3" s="35">
        <f>E3/5</f>
        <v>0</v>
      </c>
      <c r="N3" s="4">
        <f>H3/4</f>
        <v>0</v>
      </c>
      <c r="O3" s="6">
        <f>K3/3</f>
        <v>0</v>
      </c>
    </row>
    <row r="4" spans="1:15" x14ac:dyDescent="0.25">
      <c r="M4"/>
    </row>
    <row r="5" spans="1:15" x14ac:dyDescent="0.25">
      <c r="M5"/>
    </row>
    <row r="6" spans="1:15" s="7" customFormat="1" ht="12.75" x14ac:dyDescent="0.2">
      <c r="A6" s="2" t="s">
        <v>15</v>
      </c>
      <c r="B6" s="18">
        <v>0</v>
      </c>
      <c r="C6" s="46">
        <v>0</v>
      </c>
      <c r="D6" s="34">
        <f>C6*109*2.2</f>
        <v>0</v>
      </c>
      <c r="E6" s="35">
        <f>D6*B6</f>
        <v>0</v>
      </c>
      <c r="F6" s="46">
        <v>0</v>
      </c>
      <c r="G6" s="3">
        <f>F6*84*2.2</f>
        <v>0</v>
      </c>
      <c r="H6" s="4">
        <f>G6*B6</f>
        <v>0</v>
      </c>
      <c r="I6" s="47">
        <v>0</v>
      </c>
      <c r="J6" s="5">
        <f>I6*65*2.2</f>
        <v>0</v>
      </c>
      <c r="K6" s="6">
        <f>J6*B6</f>
        <v>0</v>
      </c>
      <c r="L6" s="17"/>
      <c r="M6" s="35">
        <f>E6/5</f>
        <v>0</v>
      </c>
      <c r="N6" s="4">
        <f>H6/4</f>
        <v>0</v>
      </c>
      <c r="O6" s="6">
        <f>K6/3</f>
        <v>0</v>
      </c>
    </row>
  </sheetData>
  <mergeCells count="3">
    <mergeCell ref="F1:H1"/>
    <mergeCell ref="I1:K1"/>
    <mergeCell ref="C1:E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3&amp;4yo</vt:lpstr>
      <vt:lpstr>2yo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Vira Yurchenko</dc:creator>
  <cp:lastModifiedBy>Vira Yurchenko</cp:lastModifiedBy>
  <dcterms:created xsi:type="dcterms:W3CDTF">2023-06-14T13:04:48Z</dcterms:created>
  <dcterms:modified xsi:type="dcterms:W3CDTF">2023-11-07T13:27:05Z</dcterms:modified>
</cp:coreProperties>
</file>