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24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H5" i="1"/>
  <c r="H4" i="1"/>
  <c r="E5" i="1" l="1"/>
  <c r="F5" i="1" s="1"/>
  <c r="E6" i="1"/>
  <c r="F6" i="1" s="1"/>
  <c r="E7" i="1"/>
  <c r="F7" i="1" s="1"/>
  <c r="E8" i="1"/>
  <c r="F8" i="1" s="1"/>
  <c r="E9" i="1"/>
  <c r="F9" i="1" s="1"/>
  <c r="E10" i="1"/>
  <c r="F10" i="1" s="1"/>
  <c r="E4" i="1"/>
  <c r="F4" i="1" s="1"/>
  <c r="K9" i="1" l="1"/>
  <c r="M9" i="1" s="1"/>
  <c r="N9" i="1" s="1"/>
  <c r="I9" i="1"/>
  <c r="H9" i="1" s="1"/>
  <c r="K5" i="1"/>
  <c r="M5" i="1" s="1"/>
  <c r="N5" i="1" s="1"/>
  <c r="I5" i="1"/>
  <c r="K8" i="1"/>
  <c r="M8" i="1" s="1"/>
  <c r="N8" i="1" s="1"/>
  <c r="I8" i="1"/>
  <c r="H8" i="1" s="1"/>
  <c r="K4" i="1"/>
  <c r="N4" i="1" s="1"/>
  <c r="I4" i="1"/>
  <c r="K7" i="1"/>
  <c r="M7" i="1" s="1"/>
  <c r="N7" i="1" s="1"/>
  <c r="I7" i="1"/>
  <c r="H7" i="1" s="1"/>
  <c r="K10" i="1"/>
  <c r="M10" i="1" s="1"/>
  <c r="N10" i="1" s="1"/>
  <c r="I10" i="1"/>
  <c r="H10" i="1" s="1"/>
  <c r="K6" i="1"/>
  <c r="M6" i="1" s="1"/>
  <c r="N6" i="1" s="1"/>
  <c r="I6" i="1"/>
  <c r="H6" i="1" s="1"/>
</calcChain>
</file>

<file path=xl/sharedStrings.xml><?xml version="1.0" encoding="utf-8"?>
<sst xmlns="http://schemas.openxmlformats.org/spreadsheetml/2006/main" count="20" uniqueCount="20">
  <si>
    <t xml:space="preserve">How many times per week </t>
  </si>
  <si>
    <t xml:space="preserve">Total cost per week </t>
  </si>
  <si>
    <t>Total cost per annum</t>
  </si>
  <si>
    <t>Number of minutes support per day</t>
  </si>
  <si>
    <t>Salary cost per hour minus FEEE funding</t>
  </si>
  <si>
    <t xml:space="preserve">Intervention Cost Calculator </t>
  </si>
  <si>
    <t>Staff members total hourly salary cost (including NI pensions etc)</t>
  </si>
  <si>
    <t>Total hourly rate payable via FEEE funding</t>
  </si>
  <si>
    <t xml:space="preserve">Additional hourly cost per day </t>
  </si>
  <si>
    <t>1:1</t>
  </si>
  <si>
    <t>1:2</t>
  </si>
  <si>
    <t>1:3</t>
  </si>
  <si>
    <t>1:4</t>
  </si>
  <si>
    <t>1:5</t>
  </si>
  <si>
    <t>1:6</t>
  </si>
  <si>
    <t>1:7</t>
  </si>
  <si>
    <t>Ratio for the specifc intervention
Staff: Child</t>
  </si>
  <si>
    <t>Salary cost per hour- rounded to 2 decimal places (after relevant adult:child ratio applied)</t>
  </si>
  <si>
    <t>Salary cost per minute- rounded to 2 decimal places (after relevant adult:child ratio applied)</t>
  </si>
  <si>
    <t>child to adult ratio receiving the 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</si>
</sst>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 wrapText="1"/>
    </xf>
    <xf numFmtId="2" fontId="0" fillId="0" borderId="1" xfId="0" applyNumberFormat="1" applyBorder="1" applyAlignment="1">
      <alignment horizontal="center" vertical="top" wrapText="1"/>
    </xf>
    <xf numFmtId="2" fontId="0" fillId="3" borderId="1" xfId="0" applyNumberFormat="1" applyFill="1" applyBorder="1" applyAlignment="1">
      <alignment horizontal="center" vertical="top" wrapText="1"/>
    </xf>
    <xf numFmtId="1" fontId="0" fillId="3" borderId="1" xfId="0" applyNumberFormat="1" applyFill="1" applyBorder="1" applyAlignment="1">
      <alignment horizontal="center" vertical="top" wrapText="1"/>
    </xf>
    <xf numFmtId="1" fontId="0" fillId="4" borderId="1" xfId="0" applyNumberFormat="1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1" xfId="0" applyNumberForma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2" fontId="0" fillId="0" borderId="5" xfId="0" applyNumberFormat="1" applyBorder="1" applyAlignment="1">
      <alignment horizontal="center" vertical="top" wrapText="1"/>
    </xf>
    <xf numFmtId="4" fontId="0" fillId="0" borderId="6" xfId="0" applyNumberFormat="1" applyBorder="1" applyAlignment="1">
      <alignment horizontal="center" vertical="top" wrapText="1"/>
    </xf>
    <xf numFmtId="2" fontId="0" fillId="0" borderId="7" xfId="0" applyNumberFormat="1" applyBorder="1" applyAlignment="1">
      <alignment horizontal="center" vertical="top" wrapText="1"/>
    </xf>
    <xf numFmtId="4" fontId="0" fillId="0" borderId="8" xfId="0" applyNumberForma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2" fontId="0" fillId="4" borderId="1" xfId="0" applyNumberForma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47624</xdr:colOff>
      <xdr:row>10</xdr:row>
      <xdr:rowOff>154780</xdr:rowOff>
    </xdr:from>
    <xdr:ext cx="1309688" cy="1297782"/>
    <xdr:sp macro="" textlink="">
      <xdr:nvSpPr>
        <xdr:cNvPr id="2" name="TextBox 1"/>
        <xdr:cNvSpPr txBox="1"/>
      </xdr:nvSpPr>
      <xdr:spPr>
        <a:xfrm>
          <a:off x="2428874" y="3083718"/>
          <a:ext cx="1309688" cy="1297782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100"/>
            <a:t>Write the staff members</a:t>
          </a:r>
          <a:r>
            <a:rPr lang="en-GB" sz="1100" baseline="0"/>
            <a:t> who will be carrying out the intervention with the child hourly salary in the correct ratio row.</a:t>
          </a:r>
          <a:endParaRPr lang="en-GB" sz="1100"/>
        </a:p>
      </xdr:txBody>
    </xdr:sp>
    <xdr:clientData/>
  </xdr:oneCellAnchor>
  <xdr:oneCellAnchor>
    <xdr:from>
      <xdr:col>0</xdr:col>
      <xdr:colOff>95250</xdr:colOff>
      <xdr:row>10</xdr:row>
      <xdr:rowOff>166688</xdr:rowOff>
    </xdr:from>
    <xdr:ext cx="2238374" cy="3051476"/>
    <xdr:sp macro="" textlink="">
      <xdr:nvSpPr>
        <xdr:cNvPr id="3" name="TextBox 2"/>
        <xdr:cNvSpPr txBox="1"/>
      </xdr:nvSpPr>
      <xdr:spPr>
        <a:xfrm>
          <a:off x="95250" y="3095626"/>
          <a:ext cx="2238374" cy="3051476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1100"/>
            <a:t>Choose</a:t>
          </a:r>
          <a:r>
            <a:rPr lang="en-GB" sz="1100" baseline="0"/>
            <a:t> which ratio you are finding out the costing for. Next complete the orange boxes in that ratio row with  the relevent information regarding that specfic intervention.</a:t>
          </a:r>
        </a:p>
        <a:p>
          <a:pPr algn="ctr"/>
          <a:endParaRPr lang="en-GB" sz="1100" baseline="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ratio of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intervention is 1:2 you will write the relevent information  in the boxes alongside 1:2 (hourly salary, hourly FEEE rate, No. minutes of support and how many times a week the intervention occurs)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Only change the information in the orange boxes.</a:t>
          </a:r>
          <a:endParaRPr lang="en-GB" sz="1200" b="1">
            <a:solidFill>
              <a:schemeClr val="accent6"/>
            </a:solidFill>
            <a:effectLst/>
          </a:endParaRPr>
        </a:p>
        <a:p>
          <a:pPr algn="ctr"/>
          <a:endParaRPr lang="en-GB" sz="1100"/>
        </a:p>
      </xdr:txBody>
    </xdr:sp>
    <xdr:clientData/>
  </xdr:oneCellAnchor>
  <xdr:oneCellAnchor>
    <xdr:from>
      <xdr:col>2</xdr:col>
      <xdr:colOff>71436</xdr:colOff>
      <xdr:row>18</xdr:row>
      <xdr:rowOff>1</xdr:rowOff>
    </xdr:from>
    <xdr:ext cx="1309688" cy="1321593"/>
    <xdr:sp macro="" textlink="">
      <xdr:nvSpPr>
        <xdr:cNvPr id="5" name="TextBox 4"/>
        <xdr:cNvSpPr txBox="1"/>
      </xdr:nvSpPr>
      <xdr:spPr>
        <a:xfrm>
          <a:off x="2452686" y="4452939"/>
          <a:ext cx="1309688" cy="132159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100"/>
            <a:t>E.g. if the</a:t>
          </a:r>
          <a:r>
            <a:rPr lang="en-GB" sz="1100" baseline="0"/>
            <a:t> key person is carrying out the intervention you will write their hourly salary in the correct ratio row.</a:t>
          </a:r>
        </a:p>
      </xdr:txBody>
    </xdr:sp>
    <xdr:clientData/>
  </xdr:oneCellAnchor>
  <xdr:oneCellAnchor>
    <xdr:from>
      <xdr:col>2</xdr:col>
      <xdr:colOff>1476374</xdr:colOff>
      <xdr:row>10</xdr:row>
      <xdr:rowOff>166688</xdr:rowOff>
    </xdr:from>
    <xdr:ext cx="1178719" cy="1131094"/>
    <xdr:sp macro="" textlink="">
      <xdr:nvSpPr>
        <xdr:cNvPr id="7" name="TextBox 6"/>
        <xdr:cNvSpPr txBox="1"/>
      </xdr:nvSpPr>
      <xdr:spPr>
        <a:xfrm>
          <a:off x="3857624" y="3095626"/>
          <a:ext cx="1178719" cy="113109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100"/>
            <a:t>Write your settings hourly FEEE funding</a:t>
          </a:r>
          <a:r>
            <a:rPr lang="en-GB" sz="1100" baseline="0"/>
            <a:t> </a:t>
          </a:r>
          <a:r>
            <a:rPr lang="en-GB" sz="1100"/>
            <a:t>rate in the correct ratio row.</a:t>
          </a:r>
        </a:p>
      </xdr:txBody>
    </xdr:sp>
    <xdr:clientData/>
  </xdr:oneCellAnchor>
  <xdr:oneCellAnchor>
    <xdr:from>
      <xdr:col>2</xdr:col>
      <xdr:colOff>1488281</xdr:colOff>
      <xdr:row>17</xdr:row>
      <xdr:rowOff>11906</xdr:rowOff>
    </xdr:from>
    <xdr:ext cx="1166813" cy="1166812"/>
    <xdr:sp macro="" textlink="">
      <xdr:nvSpPr>
        <xdr:cNvPr id="10" name="TextBox 9"/>
        <xdr:cNvSpPr txBox="1"/>
      </xdr:nvSpPr>
      <xdr:spPr>
        <a:xfrm>
          <a:off x="3869531" y="4274344"/>
          <a:ext cx="1166813" cy="116681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100"/>
            <a:t>E.g. Base rate with the settings additional hourly</a:t>
          </a:r>
          <a:r>
            <a:rPr lang="en-GB" sz="1100" baseline="0"/>
            <a:t> deprivation supplement added on.</a:t>
          </a:r>
          <a:endParaRPr lang="en-GB" sz="1100"/>
        </a:p>
      </xdr:txBody>
    </xdr:sp>
    <xdr:clientData/>
  </xdr:oneCellAnchor>
  <xdr:oneCellAnchor>
    <xdr:from>
      <xdr:col>9</xdr:col>
      <xdr:colOff>47625</xdr:colOff>
      <xdr:row>10</xdr:row>
      <xdr:rowOff>166687</xdr:rowOff>
    </xdr:from>
    <xdr:ext cx="952500" cy="1476375"/>
    <xdr:sp macro="" textlink="">
      <xdr:nvSpPr>
        <xdr:cNvPr id="11" name="TextBox 10"/>
        <xdr:cNvSpPr txBox="1"/>
      </xdr:nvSpPr>
      <xdr:spPr>
        <a:xfrm>
          <a:off x="7941469" y="3095625"/>
          <a:ext cx="952500" cy="14763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100"/>
            <a:t>Write the length of the intervention per</a:t>
          </a:r>
          <a:r>
            <a:rPr lang="en-GB" sz="1100" baseline="0"/>
            <a:t> day in minutes in the correct ratio row.</a:t>
          </a:r>
          <a:endParaRPr lang="en-GB" sz="1100"/>
        </a:p>
      </xdr:txBody>
    </xdr:sp>
    <xdr:clientData/>
  </xdr:oneCellAnchor>
  <xdr:oneCellAnchor>
    <xdr:from>
      <xdr:col>9</xdr:col>
      <xdr:colOff>47625</xdr:colOff>
      <xdr:row>19</xdr:row>
      <xdr:rowOff>23813</xdr:rowOff>
    </xdr:from>
    <xdr:ext cx="964406" cy="1488281"/>
    <xdr:sp macro="" textlink="">
      <xdr:nvSpPr>
        <xdr:cNvPr id="13" name="TextBox 12"/>
        <xdr:cNvSpPr txBox="1"/>
      </xdr:nvSpPr>
      <xdr:spPr>
        <a:xfrm>
          <a:off x="7941469" y="4667251"/>
          <a:ext cx="964406" cy="148828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100"/>
            <a:t>E.g. If</a:t>
          </a:r>
          <a:r>
            <a:rPr lang="en-GB" sz="1100" baseline="0"/>
            <a:t> the intervention totals to 1 hour per day write 60 minutes in the correct ratio row.</a:t>
          </a:r>
          <a:endParaRPr lang="en-GB" sz="1100"/>
        </a:p>
      </xdr:txBody>
    </xdr:sp>
    <xdr:clientData/>
  </xdr:oneCellAnchor>
  <xdr:oneCellAnchor>
    <xdr:from>
      <xdr:col>10</xdr:col>
      <xdr:colOff>392907</xdr:colOff>
      <xdr:row>10</xdr:row>
      <xdr:rowOff>178593</xdr:rowOff>
    </xdr:from>
    <xdr:ext cx="1452562" cy="797720"/>
    <xdr:sp macro="" textlink="">
      <xdr:nvSpPr>
        <xdr:cNvPr id="16" name="TextBox 15"/>
        <xdr:cNvSpPr txBox="1"/>
      </xdr:nvSpPr>
      <xdr:spPr>
        <a:xfrm>
          <a:off x="9072563" y="3107531"/>
          <a:ext cx="1452562" cy="79772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100"/>
            <a:t>Write how many time</a:t>
          </a:r>
          <a:r>
            <a:rPr lang="en-GB" sz="1100" baseline="0"/>
            <a:t> this specific intervention happens each week.</a:t>
          </a:r>
          <a:endParaRPr lang="en-GB" sz="1100"/>
        </a:p>
      </xdr:txBody>
    </xdr:sp>
    <xdr:clientData/>
  </xdr:oneCellAnchor>
  <xdr:oneCellAnchor>
    <xdr:from>
      <xdr:col>10</xdr:col>
      <xdr:colOff>392906</xdr:colOff>
      <xdr:row>15</xdr:row>
      <xdr:rowOff>119063</xdr:rowOff>
    </xdr:from>
    <xdr:ext cx="1464470" cy="2143124"/>
    <xdr:sp macro="" textlink="">
      <xdr:nvSpPr>
        <xdr:cNvPr id="17" name="TextBox 16"/>
        <xdr:cNvSpPr txBox="1"/>
      </xdr:nvSpPr>
      <xdr:spPr>
        <a:xfrm>
          <a:off x="9072562" y="4000501"/>
          <a:ext cx="1464470" cy="21431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100"/>
            <a:t>E.g. If</a:t>
          </a:r>
          <a:r>
            <a:rPr lang="en-GB" sz="1100" baseline="0"/>
            <a:t> the child attends 3 days therefore the intervention happens 3 times a week you would write 3. Or if the child attends  5 days a week but the intervention happens 2 times a week you would write 2 in the correct ratio row.</a:t>
          </a:r>
          <a:endParaRPr lang="en-GB" sz="1100"/>
        </a:p>
      </xdr:txBody>
    </xdr:sp>
    <xdr:clientData/>
  </xdr:oneCellAnchor>
  <xdr:oneCellAnchor>
    <xdr:from>
      <xdr:col>12</xdr:col>
      <xdr:colOff>464345</xdr:colOff>
      <xdr:row>10</xdr:row>
      <xdr:rowOff>178594</xdr:rowOff>
    </xdr:from>
    <xdr:ext cx="2297905" cy="3036093"/>
    <xdr:sp macro="" textlink="">
      <xdr:nvSpPr>
        <xdr:cNvPr id="18" name="TextBox 17"/>
        <xdr:cNvSpPr txBox="1"/>
      </xdr:nvSpPr>
      <xdr:spPr>
        <a:xfrm>
          <a:off x="10656095" y="3107532"/>
          <a:ext cx="2297905" cy="3036093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100"/>
            <a:t>The amount</a:t>
          </a:r>
          <a:r>
            <a:rPr lang="en-GB" sz="1100" baseline="0"/>
            <a:t> in the ratio row you have input your information in will be the cost of the intervention per week and per annum.</a:t>
          </a:r>
        </a:p>
        <a:p>
          <a:pPr algn="ctr"/>
          <a:endParaRPr lang="en-GB" sz="1100" baseline="0"/>
        </a:p>
        <a:p>
          <a:pPr algn="ctr"/>
          <a:r>
            <a:rPr lang="en-GB" sz="1100" baseline="0"/>
            <a:t>Use this information from the calulator to update your SEND Plan.</a:t>
          </a:r>
        </a:p>
        <a:p>
          <a:pPr algn="ctr"/>
          <a:endParaRPr lang="en-GB" sz="1100" baseline="0"/>
        </a:p>
        <a:p>
          <a:pPr algn="ctr"/>
          <a:r>
            <a:rPr lang="en-GB" sz="1100" baseline="0"/>
            <a:t>Use this calulator for one intervention at a time. As you may have more than one intervention that is 1:1 you will input the information  in that ratio row again as the numbers for that intervention may differ in staff salary, number of mintues of support or how many times a week it occurs.</a:t>
          </a:r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"/>
  <sheetViews>
    <sheetView tabSelected="1" zoomScale="60" zoomScaleNormal="60" workbookViewId="0">
      <selection activeCell="U28" sqref="U28"/>
    </sheetView>
  </sheetViews>
  <sheetFormatPr defaultRowHeight="15" x14ac:dyDescent="0.25"/>
  <cols>
    <col min="1" max="1" width="14.85546875" style="2" customWidth="1"/>
    <col min="2" max="2" width="20.85546875" style="9" bestFit="1" customWidth="1"/>
    <col min="3" max="3" width="27.140625" style="1" bestFit="1" customWidth="1"/>
    <col min="4" max="4" width="13.42578125" style="1" bestFit="1" customWidth="1"/>
    <col min="5" max="5" width="13.140625" style="1" customWidth="1"/>
    <col min="6" max="6" width="10.42578125" style="1" hidden="1" customWidth="1"/>
    <col min="7" max="7" width="13.42578125" style="1" customWidth="1"/>
    <col min="8" max="8" width="15.140625" style="1" customWidth="1"/>
    <col min="9" max="9" width="18.5703125" style="1" customWidth="1"/>
    <col min="10" max="10" width="11.7109375" style="3" bestFit="1" customWidth="1"/>
    <col min="11" max="11" width="12" style="2" bestFit="1" customWidth="1"/>
    <col min="12" max="12" width="10.7109375" style="1" bestFit="1" customWidth="1"/>
    <col min="13" max="14" width="14.5703125" style="1" bestFit="1" customWidth="1"/>
    <col min="15" max="15" width="17.140625" style="1" customWidth="1"/>
    <col min="16" max="16384" width="9.140625" style="2"/>
  </cols>
  <sheetData>
    <row r="1" spans="2:14" ht="30" customHeight="1" thickBot="1" x14ac:dyDescent="0.3">
      <c r="B1" s="23" t="s">
        <v>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2:14" ht="15.75" thickBot="1" x14ac:dyDescent="0.3"/>
    <row r="3" spans="2:14" ht="126" x14ac:dyDescent="0.25">
      <c r="B3" s="11" t="s">
        <v>16</v>
      </c>
      <c r="C3" s="17" t="s">
        <v>6</v>
      </c>
      <c r="D3" s="17" t="s">
        <v>7</v>
      </c>
      <c r="E3" s="17" t="s">
        <v>4</v>
      </c>
      <c r="G3" s="17" t="s">
        <v>19</v>
      </c>
      <c r="H3" s="17" t="s">
        <v>17</v>
      </c>
      <c r="I3" s="17" t="s">
        <v>18</v>
      </c>
      <c r="J3" s="18" t="s">
        <v>3</v>
      </c>
      <c r="K3" s="17" t="s">
        <v>8</v>
      </c>
      <c r="L3" s="19" t="s">
        <v>0</v>
      </c>
      <c r="M3" s="20" t="s">
        <v>1</v>
      </c>
      <c r="N3" s="21" t="s">
        <v>2</v>
      </c>
    </row>
    <row r="4" spans="2:14" x14ac:dyDescent="0.25">
      <c r="B4" s="10" t="s">
        <v>9</v>
      </c>
      <c r="C4" s="5">
        <v>18</v>
      </c>
      <c r="D4" s="5">
        <v>5</v>
      </c>
      <c r="E4" s="4">
        <f>SUM(C4-D4)</f>
        <v>13</v>
      </c>
      <c r="F4" s="4">
        <f>SUM(E4/60)</f>
        <v>0.21666666666666667</v>
      </c>
      <c r="G4" s="7">
        <v>1</v>
      </c>
      <c r="H4" s="22">
        <f>SUM(I4*60)</f>
        <v>13</v>
      </c>
      <c r="I4" s="4">
        <f t="shared" ref="I4:I10" si="0">SUM(F4/G4)</f>
        <v>0.21666666666666667</v>
      </c>
      <c r="J4" s="6">
        <v>100</v>
      </c>
      <c r="K4" s="8">
        <f t="shared" ref="K4:K10" si="1">SUM((F4*J4)/G4)</f>
        <v>21.666666666666668</v>
      </c>
      <c r="L4" s="12">
        <v>5</v>
      </c>
      <c r="M4" s="13">
        <f>SUM(K4*L4)</f>
        <v>108.33333333333334</v>
      </c>
      <c r="N4" s="14">
        <f>SUM(M4*38)</f>
        <v>4116.666666666667</v>
      </c>
    </row>
    <row r="5" spans="2:14" x14ac:dyDescent="0.25">
      <c r="B5" s="10" t="s">
        <v>10</v>
      </c>
      <c r="C5" s="5">
        <v>18</v>
      </c>
      <c r="D5" s="5">
        <v>5</v>
      </c>
      <c r="E5" s="4">
        <f t="shared" ref="E5:E10" si="2">SUM(C5-D5)</f>
        <v>13</v>
      </c>
      <c r="F5" s="4">
        <f t="shared" ref="F5:F10" si="3">SUM(E5/60)</f>
        <v>0.21666666666666667</v>
      </c>
      <c r="G5" s="7">
        <v>2</v>
      </c>
      <c r="H5" s="22">
        <f t="shared" ref="H5:H10" si="4">SUM(I5*60)</f>
        <v>6.5</v>
      </c>
      <c r="I5" s="4">
        <f t="shared" si="0"/>
        <v>0.10833333333333334</v>
      </c>
      <c r="J5" s="6">
        <v>30</v>
      </c>
      <c r="K5" s="8">
        <f t="shared" si="1"/>
        <v>3.25</v>
      </c>
      <c r="L5" s="12">
        <v>5</v>
      </c>
      <c r="M5" s="13">
        <f t="shared" ref="M5:M10" si="5">SUM(K5*L5)</f>
        <v>16.25</v>
      </c>
      <c r="N5" s="14">
        <f t="shared" ref="N5:N10" si="6">SUM(M5*38)</f>
        <v>617.5</v>
      </c>
    </row>
    <row r="6" spans="2:14" x14ac:dyDescent="0.25">
      <c r="B6" s="10" t="s">
        <v>11</v>
      </c>
      <c r="C6" s="5">
        <v>18</v>
      </c>
      <c r="D6" s="5">
        <v>5</v>
      </c>
      <c r="E6" s="4">
        <f t="shared" si="2"/>
        <v>13</v>
      </c>
      <c r="F6" s="4">
        <f t="shared" si="3"/>
        <v>0.21666666666666667</v>
      </c>
      <c r="G6" s="7">
        <v>3</v>
      </c>
      <c r="H6" s="22">
        <f t="shared" si="4"/>
        <v>4.3333333333333339</v>
      </c>
      <c r="I6" s="4">
        <f t="shared" si="0"/>
        <v>7.2222222222222229E-2</v>
      </c>
      <c r="J6" s="6">
        <v>60</v>
      </c>
      <c r="K6" s="8">
        <f t="shared" si="1"/>
        <v>4.333333333333333</v>
      </c>
      <c r="L6" s="12">
        <v>5</v>
      </c>
      <c r="M6" s="13">
        <f t="shared" si="5"/>
        <v>21.666666666666664</v>
      </c>
      <c r="N6" s="14">
        <f t="shared" si="6"/>
        <v>823.33333333333326</v>
      </c>
    </row>
    <row r="7" spans="2:14" x14ac:dyDescent="0.25">
      <c r="B7" s="10" t="s">
        <v>12</v>
      </c>
      <c r="C7" s="5">
        <v>18</v>
      </c>
      <c r="D7" s="5">
        <v>5</v>
      </c>
      <c r="E7" s="4">
        <f t="shared" si="2"/>
        <v>13</v>
      </c>
      <c r="F7" s="4">
        <f t="shared" si="3"/>
        <v>0.21666666666666667</v>
      </c>
      <c r="G7" s="7">
        <v>4</v>
      </c>
      <c r="H7" s="22">
        <f t="shared" si="4"/>
        <v>3.25</v>
      </c>
      <c r="I7" s="4">
        <f t="shared" si="0"/>
        <v>5.4166666666666669E-2</v>
      </c>
      <c r="J7" s="6">
        <v>60</v>
      </c>
      <c r="K7" s="8">
        <f t="shared" si="1"/>
        <v>3.25</v>
      </c>
      <c r="L7" s="12">
        <v>5</v>
      </c>
      <c r="M7" s="13">
        <f t="shared" si="5"/>
        <v>16.25</v>
      </c>
      <c r="N7" s="14">
        <f t="shared" si="6"/>
        <v>617.5</v>
      </c>
    </row>
    <row r="8" spans="2:14" x14ac:dyDescent="0.25">
      <c r="B8" s="10" t="s">
        <v>13</v>
      </c>
      <c r="C8" s="5">
        <v>18</v>
      </c>
      <c r="D8" s="5">
        <v>5</v>
      </c>
      <c r="E8" s="4">
        <f t="shared" si="2"/>
        <v>13</v>
      </c>
      <c r="F8" s="4">
        <f t="shared" si="3"/>
        <v>0.21666666666666667</v>
      </c>
      <c r="G8" s="7">
        <v>5</v>
      </c>
      <c r="H8" s="22">
        <f t="shared" si="4"/>
        <v>2.6</v>
      </c>
      <c r="I8" s="4">
        <f t="shared" si="0"/>
        <v>4.3333333333333335E-2</v>
      </c>
      <c r="J8" s="6">
        <v>60</v>
      </c>
      <c r="K8" s="8">
        <f t="shared" si="1"/>
        <v>2.6</v>
      </c>
      <c r="L8" s="12">
        <v>5</v>
      </c>
      <c r="M8" s="13">
        <f t="shared" si="5"/>
        <v>13</v>
      </c>
      <c r="N8" s="14">
        <f t="shared" si="6"/>
        <v>494</v>
      </c>
    </row>
    <row r="9" spans="2:14" x14ac:dyDescent="0.25">
      <c r="B9" s="10" t="s">
        <v>14</v>
      </c>
      <c r="C9" s="5">
        <v>18</v>
      </c>
      <c r="D9" s="5">
        <v>5</v>
      </c>
      <c r="E9" s="4">
        <f t="shared" si="2"/>
        <v>13</v>
      </c>
      <c r="F9" s="4">
        <f t="shared" si="3"/>
        <v>0.21666666666666667</v>
      </c>
      <c r="G9" s="7">
        <v>6</v>
      </c>
      <c r="H9" s="22">
        <f t="shared" si="4"/>
        <v>2.166666666666667</v>
      </c>
      <c r="I9" s="4">
        <f t="shared" si="0"/>
        <v>3.6111111111111115E-2</v>
      </c>
      <c r="J9" s="6">
        <v>60</v>
      </c>
      <c r="K9" s="8">
        <f t="shared" si="1"/>
        <v>2.1666666666666665</v>
      </c>
      <c r="L9" s="12">
        <v>5</v>
      </c>
      <c r="M9" s="13">
        <f t="shared" si="5"/>
        <v>10.833333333333332</v>
      </c>
      <c r="N9" s="14">
        <f t="shared" si="6"/>
        <v>411.66666666666663</v>
      </c>
    </row>
    <row r="10" spans="2:14" ht="15.75" thickBot="1" x14ac:dyDescent="0.3">
      <c r="B10" s="10" t="s">
        <v>15</v>
      </c>
      <c r="C10" s="5">
        <v>18</v>
      </c>
      <c r="D10" s="5">
        <v>5</v>
      </c>
      <c r="E10" s="4">
        <f t="shared" si="2"/>
        <v>13</v>
      </c>
      <c r="F10" s="4">
        <f t="shared" si="3"/>
        <v>0.21666666666666667</v>
      </c>
      <c r="G10" s="7">
        <v>7</v>
      </c>
      <c r="H10" s="22">
        <f t="shared" si="4"/>
        <v>1.8571428571428572</v>
      </c>
      <c r="I10" s="4">
        <f t="shared" si="0"/>
        <v>3.0952380952380953E-2</v>
      </c>
      <c r="J10" s="6">
        <v>60</v>
      </c>
      <c r="K10" s="8">
        <f t="shared" si="1"/>
        <v>1.8571428571428572</v>
      </c>
      <c r="L10" s="12">
        <v>5</v>
      </c>
      <c r="M10" s="15">
        <f t="shared" si="5"/>
        <v>9.2857142857142865</v>
      </c>
      <c r="N10" s="16">
        <f t="shared" si="6"/>
        <v>352.85714285714289</v>
      </c>
    </row>
  </sheetData>
  <mergeCells count="1">
    <mergeCell ref="B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London Borough of Waltham Forest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 McLoughlin</dc:creator>
  <cp:lastModifiedBy>Holly Hutchins</cp:lastModifiedBy>
  <dcterms:created xsi:type="dcterms:W3CDTF">2019-01-22T14:14:28Z</dcterms:created>
  <dcterms:modified xsi:type="dcterms:W3CDTF">2019-06-06T14:14:24Z</dcterms:modified>
</cp:coreProperties>
</file>